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X:\CRVR Grant\Meredith\"/>
    </mc:Choice>
  </mc:AlternateContent>
  <xr:revisionPtr revIDLastSave="0" documentId="8_{BD9DDF37-D851-441C-98EE-FE1ACFC3B6AB}" xr6:coauthVersionLast="47" xr6:coauthVersionMax="47" xr10:uidLastSave="{00000000-0000-0000-0000-000000000000}"/>
  <bookViews>
    <workbookView xWindow="-108" yWindow="-108" windowWidth="23256" windowHeight="12576" xr2:uid="{05246751-D034-4CA9-B72A-DB0ABD63474F}"/>
  </bookViews>
  <sheets>
    <sheet name="GALT_Pilot_Variants" sheetId="1" r:id="rId1"/>
  </sheets>
  <definedNames>
    <definedName name="_xlnm._FilterDatabase" localSheetId="0" hidden="1">GALT_Pilot_Variants!$A$1:$AI$59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4" i="1" l="1"/>
  <c r="H53" i="1"/>
  <c r="H52" i="1"/>
  <c r="H51" i="1"/>
  <c r="H50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H47" i="1"/>
  <c r="AH6" i="1"/>
  <c r="AH29" i="1"/>
  <c r="AH45" i="1"/>
  <c r="C58" i="1"/>
  <c r="C57" i="1"/>
  <c r="C56" i="1"/>
  <c r="C55" i="1"/>
  <c r="C54" i="1"/>
  <c r="C53" i="1"/>
  <c r="C52" i="1"/>
  <c r="C51" i="1"/>
  <c r="C50" i="1"/>
  <c r="AH4" i="1"/>
  <c r="AH5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3" i="1"/>
  <c r="AH2" i="1"/>
  <c r="C59" i="1" l="1"/>
  <c r="H55" i="1"/>
</calcChain>
</file>

<file path=xl/sharedStrings.xml><?xml version="1.0" encoding="utf-8"?>
<sst xmlns="http://schemas.openxmlformats.org/spreadsheetml/2006/main" count="337" uniqueCount="203">
  <si>
    <t>Variant Type</t>
  </si>
  <si>
    <t>Variant Information</t>
  </si>
  <si>
    <t>ClinVar ID</t>
  </si>
  <si>
    <t>ClinVar Classification</t>
  </si>
  <si>
    <t>ClinVar Star</t>
  </si>
  <si>
    <t>PVS1</t>
  </si>
  <si>
    <t>PS3</t>
  </si>
  <si>
    <t>PM2</t>
  </si>
  <si>
    <t>PM5</t>
  </si>
  <si>
    <t>PP3</t>
  </si>
  <si>
    <t>BA1</t>
  </si>
  <si>
    <t>BS1</t>
  </si>
  <si>
    <t>BP2</t>
  </si>
  <si>
    <t>BP4</t>
  </si>
  <si>
    <t>BP7</t>
  </si>
  <si>
    <t>Pathogenic</t>
  </si>
  <si>
    <t>PS4</t>
  </si>
  <si>
    <t>PP1</t>
  </si>
  <si>
    <t>Bayesian Point total</t>
  </si>
  <si>
    <t>VCI link</t>
  </si>
  <si>
    <t>nonsense</t>
  </si>
  <si>
    <t>PP4</t>
  </si>
  <si>
    <t>PM1</t>
  </si>
  <si>
    <t>missense</t>
  </si>
  <si>
    <t>synonymous</t>
  </si>
  <si>
    <t>Benign</t>
  </si>
  <si>
    <t>PM4</t>
  </si>
  <si>
    <t>BS4</t>
  </si>
  <si>
    <t>PS2</t>
  </si>
  <si>
    <t>BS3</t>
  </si>
  <si>
    <t>PS1</t>
  </si>
  <si>
    <t>BS2</t>
  </si>
  <si>
    <t>VCEP Final Classification</t>
  </si>
  <si>
    <t>NM_000155.4(GALT):c.199C&gt;T (p.Arg67Cys)</t>
  </si>
  <si>
    <t>NM_000155.4(GALT):c.404C&gt;T (p.Ser135Leu)</t>
  </si>
  <si>
    <t>NM_000155.4(GALT):c.586C&gt;G (p.Pro196Ala)</t>
  </si>
  <si>
    <t>NM_000155.4(GALT):c.1057C&gt;T (p.Gln353Ter)</t>
  </si>
  <si>
    <t>NM_000155.4(GALT):c.883C&gt;A (p.Pro295Thr)</t>
  </si>
  <si>
    <t>NM_000155.4(GALT):c.961C&gt;T (p.His321Tyr)</t>
  </si>
  <si>
    <t>NM_000155.4(GALT):c.507G&gt;C (p.Gln169His)</t>
  </si>
  <si>
    <t>NM_000155.4(GALT):c.1087G&gt;A (p.Glu363Lys)</t>
  </si>
  <si>
    <t>NM_000155.4(GALT):c.821-7A&gt;G</t>
  </si>
  <si>
    <t>NM_000155.4(GALT):c.626A&gt;G (p.Tyr209Cys)</t>
  </si>
  <si>
    <t>NM_000155.4(GALT):c.584T&gt;C (p.Leu195Pro)</t>
  </si>
  <si>
    <t>NM_000155.4(GALT):c.253-2A&gt;G</t>
  </si>
  <si>
    <t>NM_000155.4(GALT):c.510C&gt;A (p.Ile170=)</t>
  </si>
  <si>
    <t>NM_000155.4(GALT):c.259C&gt;A (p.Pro87Thr)</t>
  </si>
  <si>
    <t>NM_000155.4(GALT):c.772C&gt;T (p.Arg258Cys)</t>
  </si>
  <si>
    <t>NM_000155.2(GALT):c.[-1039_753del;820+50_*789delinsGAATAGACCCCA]</t>
  </si>
  <si>
    <t>NM_000155.4(GALT):c.855G&gt;T (p.Lys285Asn)</t>
  </si>
  <si>
    <t>NM_000155.4(GALT):c.699C&gt;A (p.Val233=)</t>
  </si>
  <si>
    <t>NM_000155.4(GALT):c.836T&gt;C (p.Met279Thr)</t>
  </si>
  <si>
    <t>NM_000155.4(GALT):c.136_140del (p.Ala46ProfsTer22)</t>
  </si>
  <si>
    <t>NM_000155.4(GALT):c.413C&gt;T (p.Thr138Met)</t>
  </si>
  <si>
    <t>NM_000155.4(GALT):c.*8G&gt;A</t>
  </si>
  <si>
    <t>NM_000155.4(GALT):c.508-17G&gt;A</t>
  </si>
  <si>
    <t>NM_000155.4(GALT):c.1059+24G&gt;A</t>
  </si>
  <si>
    <t>NM_000155.4(GALT):c.508-29del</t>
  </si>
  <si>
    <t>NM_000155.4(GALT):c.864C&gt;T (p.Asn288=)</t>
  </si>
  <si>
    <t>NM_000155.4(GALT):c.940A&gt;G (p.Asn314Asp)</t>
  </si>
  <si>
    <t>NM_000155.4(GALT):c.227C&gt;G (p.Pro76Arg)</t>
  </si>
  <si>
    <t>NM_000155.4(GALT):c.[652C&gt;T;940A&gt;G] (p.Asn314Asp)</t>
  </si>
  <si>
    <t>NM_000155.4(GALT):c.41delinsTT (p.Ala14ValfsTer27)</t>
  </si>
  <si>
    <t>NM_000155.4(GALT):c.652C&gt;T (p.Leu218=)</t>
  </si>
  <si>
    <t>NM_000155.4(GALT):c.607G&gt;A (p.Glu203Lys)</t>
  </si>
  <si>
    <t>NM_000155.4(GALT):c.*147A&gt;G</t>
  </si>
  <si>
    <t>NM_000155.4(GALT):c.821-23dup</t>
  </si>
  <si>
    <t>NM_000155.4(GALT):c.1128A&gt;T (p.Ala376=)</t>
  </si>
  <si>
    <t>NM_000155.4(GALT):c.564+15G&gt;A</t>
  </si>
  <si>
    <t>NM_000155.4(GALT):c.328+2T&gt;C</t>
  </si>
  <si>
    <t>NM_000155.4(GALT):c.820+23T&gt;G</t>
  </si>
  <si>
    <t>NM_000155.4(GALT):c.803C&gt;A (p.Thr268Asn)</t>
  </si>
  <si>
    <t>NM_000155.4(GALT):c.508-24G&gt;A</t>
  </si>
  <si>
    <t>NM_000155.4(GALT):c.267C&gt;G (p.Tyr89Ter)</t>
  </si>
  <si>
    <t>splice site</t>
  </si>
  <si>
    <t>frameshift</t>
  </si>
  <si>
    <t>3'UTR</t>
  </si>
  <si>
    <t>Intronic</t>
  </si>
  <si>
    <t>intronic</t>
  </si>
  <si>
    <t>CA373279081</t>
  </si>
  <si>
    <t>CA259481</t>
  </si>
  <si>
    <t>CA373284208</t>
  </si>
  <si>
    <t>CA259329</t>
  </si>
  <si>
    <t>CA373278809</t>
  </si>
  <si>
    <t>CA060197</t>
  </si>
  <si>
    <t>CA587568387</t>
  </si>
  <si>
    <t>CA259510</t>
  </si>
  <si>
    <t>ClinVar Allele Registry</t>
  </si>
  <si>
    <t>CA259339</t>
  </si>
  <si>
    <t>CA312565</t>
  </si>
  <si>
    <t>CA373281920</t>
  </si>
  <si>
    <t>CA259577</t>
  </si>
  <si>
    <t>CA259527</t>
  </si>
  <si>
    <t>CA259545</t>
  </si>
  <si>
    <t>CA373281189</t>
  </si>
  <si>
    <t>CA261032</t>
  </si>
  <si>
    <t>CA5036231</t>
  </si>
  <si>
    <t>CA259376</t>
  </si>
  <si>
    <t>CA312567</t>
  </si>
  <si>
    <t>CA252850</t>
  </si>
  <si>
    <t>CA342595</t>
  </si>
  <si>
    <t>CA312562</t>
  </si>
  <si>
    <t>CA5036151</t>
  </si>
  <si>
    <t>CA266764</t>
  </si>
  <si>
    <t>CA340107</t>
  </si>
  <si>
    <t>CA259387</t>
  </si>
  <si>
    <t>CA5036311</t>
  </si>
  <si>
    <t>CA260406</t>
  </si>
  <si>
    <t>CA259579</t>
  </si>
  <si>
    <t>CA259415</t>
  </si>
  <si>
    <t>CA312558</t>
  </si>
  <si>
    <t>CA116380</t>
  </si>
  <si>
    <t>CA259314</t>
  </si>
  <si>
    <t>CA220423</t>
  </si>
  <si>
    <t>CA340108</t>
  </si>
  <si>
    <t>CA10633909</t>
  </si>
  <si>
    <t>CA5036306</t>
  </si>
  <si>
    <t>CA259440</t>
  </si>
  <si>
    <t>CA259358</t>
  </si>
  <si>
    <t>CA259504</t>
  </si>
  <si>
    <t>CA342594</t>
  </si>
  <si>
    <t>CA373279118</t>
  </si>
  <si>
    <t>NA</t>
  </si>
  <si>
    <t>Likely pathogenic</t>
  </si>
  <si>
    <t xml:space="preserve">Uncertain significance </t>
  </si>
  <si>
    <t>Likely benign</t>
  </si>
  <si>
    <t>https://curation.clinicalgenome.org/variant-central/c4493f00-eacb-4474-8281-7978c5ca7d36/interpretation/72582cf9-faed-4a34-af88-3d042662c417</t>
  </si>
  <si>
    <t>https://curation.clinicalgenome.org/variant-central/1c23b17e-c921-45c0-8469-35f44ca070c6/interpretation/c8bbc12c-15e9-418c-b33a-94db19ae720d</t>
  </si>
  <si>
    <t>https://curation.clinicalgenome.org/variant-central/90945caa-1004-496a-9a03-3d836b7d78e3/interpretation/0d2f062d-3dfa-4803-a341-4906baea9832</t>
  </si>
  <si>
    <t>https://curation.clinicalgenome.org/variant-central/1c189b4b-76fc-4c31-8846-b2871d9009cd/interpretation/3906a6c1-f1e3-4881-a38e-21072f51b5f8</t>
  </si>
  <si>
    <t>https://curation.clinicalgenome.org/variant-central/4babb9f1-89cc-48b8-b133-f8e65eb7b4cf/interpretation/e885bb9b-c2c5-4245-af46-b689f0e895db</t>
  </si>
  <si>
    <t>https://curation.clinicalgenome.org/variant-central/73731503-5619-4102-b143-af2b2c79fd99/interpretation/92ef5bb8-35e0-444f-a744-120176e5935f</t>
  </si>
  <si>
    <t>https://curation.clinicalgenome.org/variant-central/18c5b9e5-7e9a-49ea-9c49-f102da6edad4/interpretation/2c921ccc-0155-42f0-88ec-f08d3038acb2</t>
  </si>
  <si>
    <t>https://curation.clinicalgenome.org/variant-central/8c1f1475-60d2-4eb1-86e1-341fcea7af90/interpretation/c5b347c1-c987-44e5-a398-ff86f5d3391e</t>
  </si>
  <si>
    <t>https://curation.clinicalgenome.org/variant-central/a91e465a-db39-40a4-a1b2-6322267d040f/interpretation/aff1d4cd-2214-4841-811f-1bd4dde5d1c9</t>
  </si>
  <si>
    <t>https://curation.clinicalgenome.org/variant-central/ba7619b4-e919-4cf1-a170-66456f5eec05/interpretation/3a3495e8-aaf4-41cb-b380-77c86a1514c3</t>
  </si>
  <si>
    <t>https://curation.clinicalgenome.org/variant-central/f0534711-40c5-41b1-be66-de0665a1636d/interpretation/a3010b82-ff9a-4c73-9fdc-edde809792db</t>
  </si>
  <si>
    <t>https://curation.clinicalgenome.org/variant-central/91d90eef-5f99-4b1d-833a-af67bf6c5797/interpretation/b55fe369-1164-4f4e-ba42-6e95802f004d</t>
  </si>
  <si>
    <t>https://curation.clinicalgenome.org/variant-central/d30a2c9a-61e9-4c1d-9651-161a34cd9823/interpretation/5273194c-7199-4709-9981-1be4bc20afc3</t>
  </si>
  <si>
    <t>https://curation.clinicalgenome.org/variant-central/5d3a1849-3826-4624-acab-478287ee3725/interpretation/39dfcfb6-95d2-4619-ad95-0761602c4499</t>
  </si>
  <si>
    <t>https://curation.clinicalgenome.org/variant-central/cc6680af-ec14-4358-ad43-a7f10410cf68/interpretation/d8d08f0d-d06f-4e73-8038-959834539195</t>
  </si>
  <si>
    <t>https://curation.clinicalgenome.org/variant-central/b68036c8-632d-4ece-ba3e-0b5c1a9e4904/interpretation/314f8f9d-c597-4e60-9b1f-5047e1a8e5a4</t>
  </si>
  <si>
    <t>https://curation.clinicalgenome.org/variant-central/5062862e-ef44-4a4c-84c7-94ffb3010933/interpretation/489d5ea6-a834-44c0-b755-49b67288ec95</t>
  </si>
  <si>
    <t>https://curation.clinicalgenome.org/variant-central/28c778ce-4d77-47f2-b281-51a3d0a2508f/interpretation/480da8a9-7e72-4a52-bd10-03058bc23c7b</t>
  </si>
  <si>
    <t>https://curation.clinicalgenome.org/variant-central/5a2f79c7-3b63-45a7-a656-87e7da413820/interpretation/b256f847-fbb4-4bb7-842f-cb45be7cc8d3</t>
  </si>
  <si>
    <t>https://curation.clinicalgenome.org/variant-central/65ec01d0-7312-402f-82c2-5254802518ba/interpretation/58857267-9ccc-410e-8413-e92fd4f15277</t>
  </si>
  <si>
    <t>https://curation.clinicalgenome.org/variant-central/741c2d36-974e-456f-bf43-0e43179ff332/interpretation/094b4869-301f-46db-939c-6a572faef329</t>
  </si>
  <si>
    <t>https://curation.clinicalgenome.org/variant-central/74c1ae3f-0469-477e-ad3d-232178df3497/interpretation/d5ab9cf3-9dc9-405c-bc76-99aff527276c</t>
  </si>
  <si>
    <t>https://curation.clinicalgenome.org/variant-central/bd1f137d-dee9-452c-ad6e-c55c7fb86e06/interpretation/ad2ab86e-b4d4-4a3c-b918-3a02ba25940b</t>
  </si>
  <si>
    <t>https://curation.clinicalgenome.org/variant-central/94f52f82-0a06-4c51-bfbf-bdcf6fecfd8b/interpretation/60156025-48cd-4824-afd0-5ec799965991</t>
  </si>
  <si>
    <t>https://curation.clinicalgenome.org/variant-central/bd57c50e-0d40-46d4-baff-536638dd6b28/interpretation/cad7441b-ab88-4bab-860a-a59d7f0bac27</t>
  </si>
  <si>
    <t>https://curation.clinicalgenome.org/variant-central/028dc735-b1a9-43b7-9261-ed1d29144927/interpretation/55af20cf-f2c4-42f0-bfda-a6a9bfa52aa4</t>
  </si>
  <si>
    <t>https://curation.clinicalgenome.org/variant-central/74878a23-64d7-42a5-a9ff-527ae42746b7/interpretation/3c209987-743c-49f3-a685-227db0b29a5e</t>
  </si>
  <si>
    <t>https://curation.clinicalgenome.org/variant-central/2a93090d-adaf-4d03-9961-694820ed1f28/interpretation/18c425bf-f7b0-4dd3-838d-916987cff44a</t>
  </si>
  <si>
    <t>https://curation.clinicalgenome.org/variant-central/cb5afdc7-7740-4f5a-9a40-a85e970b0960/interpretation/551cc18e-d4d7-43b2-ba39-647de835d55b</t>
  </si>
  <si>
    <t>https://curation.clinicalgenome.org/variant-central/d1419988-82f1-4e58-9599-52ab89db129c/interpretation/d17670ba-6662-4614-ab4a-7035c2b8871d</t>
  </si>
  <si>
    <t>https://curation.clinicalgenome.org/variant-central/443a2a08-ce06-4d0e-aa5f-b1189e4c5314/interpretation/5d1475b4-2014-4f5f-8842-f38875bcaa99</t>
  </si>
  <si>
    <t>https://curation.clinicalgenome.org/variant-central/4252184b-728a-4e9f-9c01-2dad03179cfc/interpretation/6dffba1b-14ad-4c4a-9a2e-2b5485df1d4c</t>
  </si>
  <si>
    <t>https://curation.clinicalgenome.org/variant-central/e3ed30f2-7061-4da0-85bb-75676554bfe3/interpretation/ea2d004c-58aa-459a-9440-be9e2a0c1fe8</t>
  </si>
  <si>
    <t>https://curation.clinicalgenome.org/variant-central/927ea042-9c7c-4176-a5ab-759c5dcea0e2/interpretation/2af77308-4074-4045-8e13-0949f2a9e0a4</t>
  </si>
  <si>
    <t>https://curation.clinicalgenome.org/variant-central/118c4950-da44-46af-972c-c00e9cbf109d/interpretation/50a53a57-18eb-4267-96dc-f8b383f761e9</t>
  </si>
  <si>
    <t>https://curation.clinicalgenome.org/variant-central/83e2992a-644e-46bf-900b-72d90a97232a/interpretation/56eaf88f-946d-4097-b0b6-8bfefb5e7286</t>
  </si>
  <si>
    <t>https://curation.clinicalgenome.org/variant-central/ea57fcff-5eaf-40a1-8b37-e591ae79e26f/interpretation/e781157c-8427-4a08-8fc3-2e78ef904edd</t>
  </si>
  <si>
    <t>https://curation.clinicalgenome.org/variant-central/a3053cf8-0bdd-4af5-98a7-87b548a9a07d/interpretation/ee8f5905-1e54-4c37-9676-a3c2ceaf6971</t>
  </si>
  <si>
    <t>https://curation.clinicalgenome.org/variant-central/3c2142c1-f412-48fd-a580-b2225ed0a466/interpretation/9b19e2df-24f1-4bb9-a991-87a51909bae4</t>
  </si>
  <si>
    <t>https://curation.clinicalgenome.org/variant-central/c8b8f9c4-71f9-47a9-8a8a-afb7f864f33e/interpretation/8769d137-b5ba-4861-9ce9-2db87e072097</t>
  </si>
  <si>
    <t>https://curation.clinicalgenome.org/variant-central/c0269a3b-d445-4255-ab17-9894b927b113/interpretation/3999a698-d301-4e19-94d4-6f160c9f1f9e</t>
  </si>
  <si>
    <t>https://curation.clinicalgenome.org/variant-central/9c6db4a3-e1ab-49e7-8496-8d33dfe19c15/interpretation/9c449cf4-faa3-4adf-ab93-562e02494c1f</t>
  </si>
  <si>
    <t>https://curation.clinicalgenome.org/variant-central/0f8caefb-89f4-40c0-9f3a-ef3a2f21f3df/interpretation/baccb028-f48c-4069-badf-19548f4aaffa</t>
  </si>
  <si>
    <t>Pathogenic/Likely pathogenic</t>
  </si>
  <si>
    <t>Uncertain significance</t>
  </si>
  <si>
    <t>5'UTR</t>
  </si>
  <si>
    <t>Conflicting classifications of pathogenicity</t>
  </si>
  <si>
    <t>Benign/Likely benign</t>
  </si>
  <si>
    <t>PM3</t>
  </si>
  <si>
    <t>NC_000009.12:g.34647758_34649651del NM_000155.4(GALT):c.377+53_1059+87del</t>
  </si>
  <si>
    <t>Multi-exon del</t>
  </si>
  <si>
    <t>BP5</t>
  </si>
  <si>
    <t>PP2</t>
  </si>
  <si>
    <t>BP1</t>
  </si>
  <si>
    <t>BP3</t>
  </si>
  <si>
    <t>PM6</t>
  </si>
  <si>
    <t xml:space="preserve">Pathogenic </t>
  </si>
  <si>
    <t xml:space="preserve">Likely benign </t>
  </si>
  <si>
    <t>Total</t>
  </si>
  <si>
    <t>VCEP classifications</t>
  </si>
  <si>
    <t>Variant type</t>
  </si>
  <si>
    <t>Missense</t>
  </si>
  <si>
    <t>Nonsense</t>
  </si>
  <si>
    <t>Synonymous</t>
  </si>
  <si>
    <t>Frameshift</t>
  </si>
  <si>
    <t>Splice site</t>
  </si>
  <si>
    <t>multi-exon del</t>
  </si>
  <si>
    <t>NC_000009.12:g.34646586_34646589del 
NM_000155.4 (GALT):c.-119_-116delGTCA</t>
  </si>
  <si>
    <t xml:space="preserve">Likely pathogenic </t>
  </si>
  <si>
    <t>CA261025</t>
  </si>
  <si>
    <t>Uncertain Significance</t>
  </si>
  <si>
    <t>https://curation.clinicalgenome.org/variant-central/4dc6c02b-47a1-4449-b097-90e88cde3a36/interpretation/c4e4bfdc-f3ff-4799-af1b-d6a9a806d2bc/</t>
  </si>
  <si>
    <t xml:space="preserve">Benign  </t>
  </si>
  <si>
    <t>NM_000155.4(GALT):c.82G&gt;A (p.Asp28Asn)</t>
  </si>
  <si>
    <t>NM_000155.4(GALT):c.556C&gt;A (p.His186Asn)</t>
  </si>
  <si>
    <t>CA439749</t>
  </si>
  <si>
    <t>https://curation.clinicalgenome.org/variant-central/04031bc8-01bc-4c1f-97dd-6120e574e18c/interpretation/abfe06d2-072d-4dac-b4a5-28b9dcd7d894/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</si>
</sst>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12"/>
      <color theme="1"/>
      <name val="Aptos Narrow"/>
      <scheme val="minor"/>
    </font>
    <font>
      <sz val="12"/>
      <color rgb="FF000000"/>
      <name val="Aptos Narrow"/>
      <scheme val="minor"/>
    </font>
    <font>
      <sz val="12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85656"/>
        <bgColor indexed="64"/>
      </patternFill>
    </fill>
    <fill>
      <patternFill patternType="solid">
        <fgColor rgb="FFFFEBEB"/>
        <bgColor indexed="64"/>
      </patternFill>
    </fill>
    <fill>
      <patternFill patternType="solid">
        <fgColor rgb="FFFFC1C1"/>
        <bgColor indexed="64"/>
      </patternFill>
    </fill>
    <fill>
      <patternFill patternType="solid">
        <fgColor rgb="FFFB9797"/>
        <bgColor indexed="64"/>
      </patternFill>
    </fill>
    <fill>
      <patternFill patternType="solid">
        <fgColor rgb="FFC0E6F5"/>
        <bgColor indexed="64"/>
      </patternFill>
    </fill>
    <fill>
      <patternFill patternType="solid">
        <fgColor rgb="FF44B3E1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49" fontId="2" fillId="0" borderId="0" xfId="0" applyNumberFormat="1" applyFont="1" applyAlignment="1">
      <alignment vertical="center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1" fontId="2" fillId="0" borderId="1" xfId="0" applyNumberFormat="1" applyFont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0" fillId="3" borderId="1" xfId="0" applyNumberFormat="1" applyFill="1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1" fontId="2" fillId="0" borderId="1" xfId="0" applyNumberFormat="1" applyFont="1" applyBorder="1" applyAlignment="1">
      <alignment horizontal="center" wrapText="1"/>
    </xf>
    <xf numFmtId="1" fontId="2" fillId="4" borderId="1" xfId="0" applyNumberFormat="1" applyFont="1" applyFill="1" applyBorder="1" applyAlignment="1">
      <alignment horizontal="center"/>
    </xf>
    <xf numFmtId="0" fontId="5" fillId="0" borderId="1" xfId="1" applyBorder="1"/>
    <xf numFmtId="1" fontId="2" fillId="6" borderId="1" xfId="0" applyNumberFormat="1" applyFont="1" applyFill="1" applyBorder="1" applyAlignment="1">
      <alignment horizontal="center"/>
    </xf>
    <xf numFmtId="1" fontId="2" fillId="7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1" fontId="2" fillId="8" borderId="1" xfId="0" applyNumberFormat="1" applyFont="1" applyFill="1" applyBorder="1" applyAlignment="1">
      <alignment horizontal="center"/>
    </xf>
    <xf numFmtId="1" fontId="2" fillId="8" borderId="1" xfId="0" applyNumberFormat="1" applyFont="1" applyFill="1" applyBorder="1" applyAlignment="1">
      <alignment horizontal="center" wrapText="1"/>
    </xf>
    <xf numFmtId="0" fontId="2" fillId="8" borderId="0" xfId="0" applyFont="1" applyFill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2" fillId="8" borderId="0" xfId="0" applyFont="1" applyFill="1" applyAlignment="1">
      <alignment vertical="center"/>
    </xf>
    <xf numFmtId="0" fontId="4" fillId="5" borderId="1" xfId="0" applyFont="1" applyFill="1" applyBorder="1" applyAlignment="1">
      <alignment horizont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" fontId="0" fillId="0" borderId="1" xfId="0" applyNumberForma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1" fontId="4" fillId="0" borderId="1" xfId="0" applyNumberFormat="1" applyFont="1" applyBorder="1" applyAlignment="1">
      <alignment horizontal="center"/>
    </xf>
    <xf numFmtId="1" fontId="0" fillId="8" borderId="1" xfId="0" applyNumberFormat="1" applyFill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" fontId="0" fillId="0" borderId="1" xfId="0" applyNumberFormat="1" applyBorder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9F9F"/>
      <color rgb="FFFFC1C1"/>
      <color rgb="FFF85656"/>
      <color rgb="FF44B3E1"/>
      <color rgb="FFC0E6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uration.clinicalgenome.org/variant-central/4dc6c02b-47a1-4449-b097-90e88cde3a36/interpretation/c4e4bfdc-f3ff-4799-af1b-d6a9a806d2bc/" TargetMode="External"/><Relationship Id="rId1" Type="http://schemas.openxmlformats.org/officeDocument/2006/relationships/hyperlink" Target="https://curation.clinicalgenome.org/variant-central/90945caa-1004-496a-9a03-3d836b7d78e3/interpretation/0d2f062d-3dfa-4803-a341-4906baea98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35360-70A8-4D08-85C5-A997F6F0AB5B}">
  <dimension ref="A1:AK407"/>
  <sheetViews>
    <sheetView tabSelected="1" zoomScale="78" zoomScaleNormal="78" workbookViewId="0">
      <pane ySplit="1" topLeftCell="A2" activePane="bottomLeft" state="frozen"/>
      <selection pane="bottomLeft" activeCell="C11" sqref="C11"/>
    </sheetView>
  </sheetViews>
  <sheetFormatPr defaultColWidth="9.109375" defaultRowHeight="15.6" x14ac:dyDescent="0.3"/>
  <cols>
    <col min="1" max="1" width="52.109375" style="1" customWidth="1"/>
    <col min="2" max="2" width="17.44140625" style="1" bestFit="1" customWidth="1"/>
    <col min="3" max="3" width="17.33203125" style="7" customWidth="1"/>
    <col min="4" max="4" width="13" style="7" customWidth="1"/>
    <col min="5" max="5" width="17.109375" style="2" customWidth="1"/>
    <col min="6" max="6" width="8.44140625" style="2" customWidth="1"/>
    <col min="7" max="7" width="21.109375" style="2" customWidth="1"/>
    <col min="8" max="8" width="5.44140625" style="2" customWidth="1"/>
    <col min="9" max="9" width="4.6640625" style="2" customWidth="1"/>
    <col min="10" max="10" width="4.6640625" style="30" customWidth="1"/>
    <col min="11" max="11" width="4.6640625" style="2" customWidth="1"/>
    <col min="12" max="12" width="4.6640625" style="30" customWidth="1"/>
    <col min="13" max="19" width="4.6640625" style="2" customWidth="1"/>
    <col min="20" max="20" width="4.6640625" style="30" customWidth="1"/>
    <col min="21" max="27" width="4.6640625" style="2" customWidth="1"/>
    <col min="28" max="28" width="4.6640625" style="30" customWidth="1"/>
    <col min="29" max="29" width="4.6640625" style="2" customWidth="1"/>
    <col min="30" max="30" width="4.6640625" style="30" customWidth="1"/>
    <col min="31" max="31" width="4.6640625" style="1" customWidth="1"/>
    <col min="32" max="32" width="4.6640625" style="32" customWidth="1"/>
    <col min="33" max="33" width="4.6640625" style="1" customWidth="1"/>
    <col min="34" max="34" width="13.88671875" style="5" customWidth="1"/>
    <col min="35" max="35" width="136.109375" style="1" bestFit="1" customWidth="1"/>
    <col min="36" max="16384" width="9.109375" style="1"/>
  </cols>
  <sheetData>
    <row r="1" spans="1:37" s="2" customFormat="1" ht="31.2" x14ac:dyDescent="0.3">
      <c r="A1" s="8" t="s">
        <v>1</v>
      </c>
      <c r="B1" s="8" t="s">
        <v>0</v>
      </c>
      <c r="C1" s="9" t="s">
        <v>87</v>
      </c>
      <c r="D1" s="9" t="s">
        <v>2</v>
      </c>
      <c r="E1" s="8" t="s">
        <v>3</v>
      </c>
      <c r="F1" s="8" t="s">
        <v>4</v>
      </c>
      <c r="G1" s="8" t="s">
        <v>32</v>
      </c>
      <c r="H1" s="10" t="s">
        <v>5</v>
      </c>
      <c r="I1" s="10" t="s">
        <v>30</v>
      </c>
      <c r="J1" s="27" t="s">
        <v>28</v>
      </c>
      <c r="K1" s="10" t="s">
        <v>6</v>
      </c>
      <c r="L1" s="27" t="s">
        <v>16</v>
      </c>
      <c r="M1" s="10" t="s">
        <v>22</v>
      </c>
      <c r="N1" s="10" t="s">
        <v>7</v>
      </c>
      <c r="O1" s="10" t="s">
        <v>174</v>
      </c>
      <c r="P1" s="10" t="s">
        <v>26</v>
      </c>
      <c r="Q1" s="10" t="s">
        <v>8</v>
      </c>
      <c r="R1" s="26" t="s">
        <v>181</v>
      </c>
      <c r="S1" s="10" t="s">
        <v>17</v>
      </c>
      <c r="T1" s="31" t="s">
        <v>178</v>
      </c>
      <c r="U1" s="10" t="s">
        <v>9</v>
      </c>
      <c r="V1" s="10" t="s">
        <v>21</v>
      </c>
      <c r="W1" s="10" t="s">
        <v>10</v>
      </c>
      <c r="X1" s="10" t="s">
        <v>11</v>
      </c>
      <c r="Y1" s="10" t="s">
        <v>31</v>
      </c>
      <c r="Z1" s="10" t="s">
        <v>29</v>
      </c>
      <c r="AA1" s="10" t="s">
        <v>27</v>
      </c>
      <c r="AB1" s="31" t="s">
        <v>179</v>
      </c>
      <c r="AC1" s="10" t="s">
        <v>12</v>
      </c>
      <c r="AD1" s="31" t="s">
        <v>180</v>
      </c>
      <c r="AE1" s="10" t="s">
        <v>13</v>
      </c>
      <c r="AF1" s="31" t="s">
        <v>177</v>
      </c>
      <c r="AG1" s="10" t="s">
        <v>14</v>
      </c>
      <c r="AH1" s="11" t="s">
        <v>18</v>
      </c>
      <c r="AI1" s="10" t="s">
        <v>19</v>
      </c>
      <c r="AJ1" s="3"/>
      <c r="AK1" s="3"/>
    </row>
    <row r="2" spans="1:37" s="4" customFormat="1" ht="31.2" x14ac:dyDescent="0.3">
      <c r="A2" s="44" t="s">
        <v>33</v>
      </c>
      <c r="B2" s="6" t="s">
        <v>23</v>
      </c>
      <c r="C2" s="13" t="s">
        <v>88</v>
      </c>
      <c r="D2" s="13">
        <v>25137</v>
      </c>
      <c r="E2" s="48" t="s">
        <v>169</v>
      </c>
      <c r="F2" s="6">
        <v>2</v>
      </c>
      <c r="G2" s="49" t="s">
        <v>123</v>
      </c>
      <c r="H2" s="16"/>
      <c r="I2" s="16"/>
      <c r="J2" s="28"/>
      <c r="K2" s="19">
        <v>1</v>
      </c>
      <c r="L2" s="28"/>
      <c r="M2" s="16"/>
      <c r="N2" s="19">
        <v>1</v>
      </c>
      <c r="O2" s="20">
        <v>2</v>
      </c>
      <c r="P2" s="16"/>
      <c r="Q2" s="16"/>
      <c r="R2" s="16"/>
      <c r="S2" s="16"/>
      <c r="T2" s="28"/>
      <c r="U2" s="16"/>
      <c r="V2" s="20">
        <v>2</v>
      </c>
      <c r="W2" s="16"/>
      <c r="X2" s="16"/>
      <c r="Y2" s="16"/>
      <c r="Z2" s="16"/>
      <c r="AA2" s="16"/>
      <c r="AB2" s="28"/>
      <c r="AC2" s="16"/>
      <c r="AD2" s="28"/>
      <c r="AE2" s="16"/>
      <c r="AF2" s="28"/>
      <c r="AG2" s="16"/>
      <c r="AH2" s="16">
        <f>SUM(H2:AG2)</f>
        <v>6</v>
      </c>
      <c r="AI2" s="12" t="s">
        <v>126</v>
      </c>
    </row>
    <row r="3" spans="1:37" s="4" customFormat="1" ht="31.2" x14ac:dyDescent="0.3">
      <c r="A3" s="44" t="s">
        <v>34</v>
      </c>
      <c r="B3" s="6" t="s">
        <v>23</v>
      </c>
      <c r="C3" s="13" t="s">
        <v>89</v>
      </c>
      <c r="D3" s="13">
        <v>3618</v>
      </c>
      <c r="E3" s="48" t="s">
        <v>169</v>
      </c>
      <c r="F3" s="6">
        <v>2</v>
      </c>
      <c r="G3" s="49" t="s">
        <v>15</v>
      </c>
      <c r="H3" s="16"/>
      <c r="I3" s="16"/>
      <c r="J3" s="28"/>
      <c r="K3" s="19">
        <v>1</v>
      </c>
      <c r="L3" s="28"/>
      <c r="M3" s="16"/>
      <c r="N3" s="16"/>
      <c r="O3" s="17">
        <v>8</v>
      </c>
      <c r="P3" s="16"/>
      <c r="Q3" s="16"/>
      <c r="R3" s="16"/>
      <c r="S3" s="16"/>
      <c r="T3" s="28"/>
      <c r="U3" s="19">
        <v>1</v>
      </c>
      <c r="V3" s="22">
        <v>2</v>
      </c>
      <c r="W3" s="16"/>
      <c r="X3" s="16"/>
      <c r="Y3" s="16"/>
      <c r="Z3" s="16"/>
      <c r="AA3" s="16"/>
      <c r="AB3" s="28"/>
      <c r="AC3" s="16"/>
      <c r="AD3" s="28"/>
      <c r="AE3" s="16"/>
      <c r="AF3" s="28"/>
      <c r="AG3" s="16"/>
      <c r="AH3" s="16">
        <f>SUM(H3:AG3)</f>
        <v>12</v>
      </c>
      <c r="AI3" s="12" t="s">
        <v>127</v>
      </c>
    </row>
    <row r="4" spans="1:37" s="4" customFormat="1" x14ac:dyDescent="0.3">
      <c r="A4" s="44" t="s">
        <v>35</v>
      </c>
      <c r="B4" s="6" t="s">
        <v>23</v>
      </c>
      <c r="C4" s="13" t="s">
        <v>90</v>
      </c>
      <c r="D4" s="13">
        <v>2839457</v>
      </c>
      <c r="E4" s="48" t="s">
        <v>123</v>
      </c>
      <c r="F4" s="6">
        <v>1</v>
      </c>
      <c r="G4" s="49" t="s">
        <v>124</v>
      </c>
      <c r="H4" s="16"/>
      <c r="I4" s="16"/>
      <c r="J4" s="28"/>
      <c r="K4" s="16"/>
      <c r="L4" s="28"/>
      <c r="M4" s="16"/>
      <c r="N4" s="19">
        <v>1</v>
      </c>
      <c r="O4" s="19">
        <v>1</v>
      </c>
      <c r="P4" s="16"/>
      <c r="Q4" s="16"/>
      <c r="R4" s="16"/>
      <c r="S4" s="16"/>
      <c r="T4" s="28"/>
      <c r="U4" s="19">
        <v>1</v>
      </c>
      <c r="V4" s="22">
        <v>2</v>
      </c>
      <c r="W4" s="16"/>
      <c r="X4" s="16"/>
      <c r="Y4" s="16"/>
      <c r="Z4" s="16"/>
      <c r="AA4" s="16"/>
      <c r="AB4" s="28"/>
      <c r="AC4" s="16"/>
      <c r="AD4" s="28"/>
      <c r="AE4" s="16"/>
      <c r="AF4" s="28"/>
      <c r="AG4" s="16"/>
      <c r="AH4" s="16">
        <f t="shared" ref="AH4:AH45" si="0">SUM(H4:AG4)</f>
        <v>5</v>
      </c>
      <c r="AI4" s="23" t="s">
        <v>128</v>
      </c>
    </row>
    <row r="5" spans="1:37" ht="15.75" customHeight="1" x14ac:dyDescent="0.3">
      <c r="A5" s="44" t="s">
        <v>36</v>
      </c>
      <c r="B5" s="6" t="s">
        <v>20</v>
      </c>
      <c r="C5" s="13" t="s">
        <v>91</v>
      </c>
      <c r="D5" s="13">
        <v>25325</v>
      </c>
      <c r="E5" s="48" t="s">
        <v>15</v>
      </c>
      <c r="F5" s="6">
        <v>2</v>
      </c>
      <c r="G5" s="49" t="s">
        <v>194</v>
      </c>
      <c r="H5" s="22">
        <v>2</v>
      </c>
      <c r="I5" s="16"/>
      <c r="J5" s="28"/>
      <c r="K5" s="16"/>
      <c r="L5" s="28"/>
      <c r="M5" s="16"/>
      <c r="N5" s="19">
        <v>1</v>
      </c>
      <c r="O5" s="19">
        <v>1</v>
      </c>
      <c r="P5" s="16"/>
      <c r="Q5" s="16"/>
      <c r="R5" s="16"/>
      <c r="S5" s="16"/>
      <c r="T5" s="28"/>
      <c r="U5" s="16"/>
      <c r="V5" s="22">
        <v>2</v>
      </c>
      <c r="W5" s="16"/>
      <c r="X5" s="16"/>
      <c r="Y5" s="16"/>
      <c r="Z5" s="16"/>
      <c r="AA5" s="16"/>
      <c r="AB5" s="28"/>
      <c r="AC5" s="16"/>
      <c r="AD5" s="28"/>
      <c r="AE5" s="16"/>
      <c r="AF5" s="28"/>
      <c r="AG5" s="16"/>
      <c r="AH5" s="16">
        <f t="shared" si="0"/>
        <v>6</v>
      </c>
      <c r="AI5" s="12" t="s">
        <v>129</v>
      </c>
      <c r="AJ5" s="4"/>
      <c r="AK5" s="4"/>
    </row>
    <row r="6" spans="1:37" ht="31.2" x14ac:dyDescent="0.3">
      <c r="A6" s="44" t="s">
        <v>37</v>
      </c>
      <c r="B6" s="6" t="s">
        <v>23</v>
      </c>
      <c r="C6" s="13" t="s">
        <v>92</v>
      </c>
      <c r="D6" s="13">
        <v>25285</v>
      </c>
      <c r="E6" s="48" t="s">
        <v>169</v>
      </c>
      <c r="F6" s="6">
        <v>2</v>
      </c>
      <c r="G6" s="49" t="s">
        <v>123</v>
      </c>
      <c r="H6" s="16"/>
      <c r="I6" s="16"/>
      <c r="J6" s="28"/>
      <c r="K6" s="19">
        <v>1</v>
      </c>
      <c r="L6" s="28"/>
      <c r="M6" s="16"/>
      <c r="N6" s="19">
        <v>1</v>
      </c>
      <c r="O6" s="33">
        <v>4</v>
      </c>
      <c r="P6" s="16"/>
      <c r="Q6" s="16"/>
      <c r="R6" s="16"/>
      <c r="S6" s="16"/>
      <c r="T6" s="28"/>
      <c r="U6" s="19">
        <v>1</v>
      </c>
      <c r="V6" s="22">
        <v>2</v>
      </c>
      <c r="W6" s="16"/>
      <c r="X6" s="16"/>
      <c r="Y6" s="16"/>
      <c r="Z6" s="16"/>
      <c r="AA6" s="16"/>
      <c r="AB6" s="28"/>
      <c r="AC6" s="16"/>
      <c r="AD6" s="28"/>
      <c r="AE6" s="16"/>
      <c r="AF6" s="28"/>
      <c r="AG6" s="16"/>
      <c r="AH6" s="16">
        <f t="shared" si="0"/>
        <v>9</v>
      </c>
      <c r="AI6" s="12" t="s">
        <v>130</v>
      </c>
      <c r="AJ6" s="4"/>
      <c r="AK6" s="4"/>
    </row>
    <row r="7" spans="1:37" ht="31.2" x14ac:dyDescent="0.3">
      <c r="A7" s="44" t="s">
        <v>38</v>
      </c>
      <c r="B7" s="6" t="s">
        <v>23</v>
      </c>
      <c r="C7" s="13" t="s">
        <v>93</v>
      </c>
      <c r="D7" s="13">
        <v>25299</v>
      </c>
      <c r="E7" s="48" t="s">
        <v>169</v>
      </c>
      <c r="F7" s="6">
        <v>2</v>
      </c>
      <c r="G7" s="49" t="s">
        <v>123</v>
      </c>
      <c r="H7" s="16"/>
      <c r="I7" s="16"/>
      <c r="J7" s="28"/>
      <c r="K7" s="19">
        <v>1</v>
      </c>
      <c r="L7" s="28"/>
      <c r="M7" s="16"/>
      <c r="N7" s="19">
        <v>1</v>
      </c>
      <c r="O7" s="22">
        <v>2</v>
      </c>
      <c r="P7" s="16"/>
      <c r="Q7" s="16"/>
      <c r="R7" s="16"/>
      <c r="S7" s="16"/>
      <c r="T7" s="28"/>
      <c r="U7" s="19">
        <v>1</v>
      </c>
      <c r="V7" s="22">
        <v>2</v>
      </c>
      <c r="W7" s="16"/>
      <c r="X7" s="16"/>
      <c r="Y7" s="16"/>
      <c r="Z7" s="16"/>
      <c r="AA7" s="16"/>
      <c r="AB7" s="28"/>
      <c r="AC7" s="16"/>
      <c r="AD7" s="28"/>
      <c r="AE7" s="16"/>
      <c r="AF7" s="28"/>
      <c r="AG7" s="16"/>
      <c r="AH7" s="16">
        <f t="shared" si="0"/>
        <v>7</v>
      </c>
      <c r="AI7" s="12" t="s">
        <v>131</v>
      </c>
      <c r="AJ7" s="4"/>
      <c r="AK7" s="4"/>
    </row>
    <row r="8" spans="1:37" x14ac:dyDescent="0.3">
      <c r="A8" s="44" t="s">
        <v>39</v>
      </c>
      <c r="B8" s="6" t="s">
        <v>23</v>
      </c>
      <c r="C8" s="13" t="s">
        <v>94</v>
      </c>
      <c r="D8" s="13">
        <v>2675830</v>
      </c>
      <c r="E8" s="48" t="s">
        <v>15</v>
      </c>
      <c r="F8" s="6">
        <v>1</v>
      </c>
      <c r="G8" s="49" t="s">
        <v>123</v>
      </c>
      <c r="H8" s="16"/>
      <c r="I8" s="16"/>
      <c r="J8" s="28"/>
      <c r="K8" s="19">
        <v>1</v>
      </c>
      <c r="L8" s="28"/>
      <c r="M8" s="16"/>
      <c r="N8" s="19">
        <v>1</v>
      </c>
      <c r="O8" s="16"/>
      <c r="P8" s="16"/>
      <c r="Q8" s="22">
        <v>2</v>
      </c>
      <c r="R8" s="16"/>
      <c r="S8" s="16"/>
      <c r="T8" s="28"/>
      <c r="U8" s="19">
        <v>1</v>
      </c>
      <c r="V8" s="22">
        <v>2</v>
      </c>
      <c r="W8" s="16"/>
      <c r="X8" s="16"/>
      <c r="Y8" s="16"/>
      <c r="Z8" s="16"/>
      <c r="AA8" s="16"/>
      <c r="AB8" s="28"/>
      <c r="AC8" s="16"/>
      <c r="AD8" s="28"/>
      <c r="AE8" s="16"/>
      <c r="AF8" s="28"/>
      <c r="AG8" s="16"/>
      <c r="AH8" s="16">
        <f t="shared" si="0"/>
        <v>7</v>
      </c>
      <c r="AI8" s="12" t="s">
        <v>132</v>
      </c>
      <c r="AJ8" s="4"/>
      <c r="AK8" s="4"/>
    </row>
    <row r="9" spans="1:37" x14ac:dyDescent="0.3">
      <c r="A9" s="44" t="s">
        <v>40</v>
      </c>
      <c r="B9" s="6" t="s">
        <v>23</v>
      </c>
      <c r="C9" s="13" t="s">
        <v>95</v>
      </c>
      <c r="D9" s="13">
        <v>38561</v>
      </c>
      <c r="E9" s="48" t="s">
        <v>123</v>
      </c>
      <c r="F9" s="6">
        <v>2</v>
      </c>
      <c r="G9" s="49" t="s">
        <v>124</v>
      </c>
      <c r="H9" s="16"/>
      <c r="I9" s="16"/>
      <c r="J9" s="28"/>
      <c r="K9" s="16"/>
      <c r="L9" s="28"/>
      <c r="M9" s="16"/>
      <c r="N9" s="19">
        <v>1</v>
      </c>
      <c r="O9" s="19">
        <v>1</v>
      </c>
      <c r="P9" s="16"/>
      <c r="Q9" s="16"/>
      <c r="R9" s="16"/>
      <c r="S9" s="16"/>
      <c r="T9" s="28"/>
      <c r="U9" s="19">
        <v>1</v>
      </c>
      <c r="V9" s="22">
        <v>2</v>
      </c>
      <c r="W9" s="16"/>
      <c r="X9" s="16"/>
      <c r="Y9" s="16"/>
      <c r="Z9" s="16"/>
      <c r="AA9" s="16"/>
      <c r="AB9" s="28"/>
      <c r="AC9" s="16"/>
      <c r="AD9" s="28"/>
      <c r="AE9" s="16"/>
      <c r="AF9" s="28"/>
      <c r="AG9" s="16"/>
      <c r="AH9" s="16">
        <f t="shared" si="0"/>
        <v>5</v>
      </c>
      <c r="AI9" s="12" t="s">
        <v>133</v>
      </c>
      <c r="AJ9" s="4"/>
      <c r="AK9" s="4"/>
    </row>
    <row r="10" spans="1:37" ht="31.2" x14ac:dyDescent="0.3">
      <c r="A10" s="44" t="s">
        <v>41</v>
      </c>
      <c r="B10" s="14" t="s">
        <v>78</v>
      </c>
      <c r="C10" s="13" t="s">
        <v>96</v>
      </c>
      <c r="D10" s="13">
        <v>649344</v>
      </c>
      <c r="E10" s="48" t="s">
        <v>169</v>
      </c>
      <c r="F10" s="6">
        <v>2</v>
      </c>
      <c r="G10" s="49" t="s">
        <v>123</v>
      </c>
      <c r="H10" s="22">
        <v>2</v>
      </c>
      <c r="I10" s="16"/>
      <c r="J10" s="28"/>
      <c r="K10" s="16"/>
      <c r="L10" s="28"/>
      <c r="M10" s="16"/>
      <c r="N10" s="19">
        <v>1</v>
      </c>
      <c r="O10" s="19">
        <v>1</v>
      </c>
      <c r="P10" s="16"/>
      <c r="Q10" s="16"/>
      <c r="R10" s="16"/>
      <c r="S10" s="16"/>
      <c r="T10" s="28"/>
      <c r="U10" s="16"/>
      <c r="V10" s="22">
        <v>2</v>
      </c>
      <c r="W10" s="16"/>
      <c r="X10" s="16"/>
      <c r="Y10" s="16"/>
      <c r="Z10" s="16"/>
      <c r="AA10" s="16"/>
      <c r="AB10" s="28"/>
      <c r="AC10" s="16"/>
      <c r="AD10" s="28"/>
      <c r="AE10" s="16"/>
      <c r="AF10" s="28"/>
      <c r="AG10" s="16"/>
      <c r="AH10" s="16">
        <f t="shared" si="0"/>
        <v>6</v>
      </c>
      <c r="AI10" s="12" t="s">
        <v>134</v>
      </c>
      <c r="AJ10" s="4"/>
      <c r="AK10" s="4"/>
    </row>
    <row r="11" spans="1:37" ht="30.75" customHeight="1" x14ac:dyDescent="0.3">
      <c r="A11" s="45" t="s">
        <v>175</v>
      </c>
      <c r="B11" s="14" t="s">
        <v>192</v>
      </c>
      <c r="C11" s="13" t="s">
        <v>97</v>
      </c>
      <c r="D11" s="13">
        <v>25165</v>
      </c>
      <c r="E11" s="48" t="s">
        <v>15</v>
      </c>
      <c r="F11" s="6">
        <v>1</v>
      </c>
      <c r="G11" s="49" t="s">
        <v>15</v>
      </c>
      <c r="H11" s="17">
        <v>8</v>
      </c>
      <c r="I11" s="16"/>
      <c r="J11" s="28"/>
      <c r="K11" s="16"/>
      <c r="L11" s="28"/>
      <c r="M11" s="16"/>
      <c r="N11" s="19">
        <v>1</v>
      </c>
      <c r="O11" s="16"/>
      <c r="P11" s="16"/>
      <c r="Q11" s="16"/>
      <c r="R11" s="16"/>
      <c r="S11" s="16"/>
      <c r="T11" s="28"/>
      <c r="U11" s="16"/>
      <c r="V11" s="22">
        <v>2</v>
      </c>
      <c r="W11" s="16"/>
      <c r="X11" s="16"/>
      <c r="Y11" s="16"/>
      <c r="Z11" s="16"/>
      <c r="AA11" s="16"/>
      <c r="AB11" s="28"/>
      <c r="AC11" s="16"/>
      <c r="AD11" s="28"/>
      <c r="AE11" s="16"/>
      <c r="AF11" s="28"/>
      <c r="AG11" s="16"/>
      <c r="AH11" s="16">
        <f t="shared" si="0"/>
        <v>11</v>
      </c>
      <c r="AI11" s="12" t="s">
        <v>135</v>
      </c>
      <c r="AJ11" s="4"/>
      <c r="AK11" s="4"/>
    </row>
    <row r="12" spans="1:37" ht="31.2" x14ac:dyDescent="0.3">
      <c r="A12" s="44" t="s">
        <v>42</v>
      </c>
      <c r="B12" s="6" t="s">
        <v>23</v>
      </c>
      <c r="C12" s="13" t="s">
        <v>98</v>
      </c>
      <c r="D12" s="13">
        <v>25231</v>
      </c>
      <c r="E12" s="48" t="s">
        <v>169</v>
      </c>
      <c r="F12" s="6">
        <v>2</v>
      </c>
      <c r="G12" s="49" t="s">
        <v>15</v>
      </c>
      <c r="H12" s="16"/>
      <c r="I12" s="16"/>
      <c r="J12" s="28"/>
      <c r="K12" s="19">
        <v>1</v>
      </c>
      <c r="L12" s="28"/>
      <c r="M12" s="16"/>
      <c r="N12" s="19">
        <v>1</v>
      </c>
      <c r="O12" s="17">
        <v>8</v>
      </c>
      <c r="P12" s="16"/>
      <c r="Q12" s="16"/>
      <c r="R12" s="16"/>
      <c r="S12" s="16"/>
      <c r="T12" s="28"/>
      <c r="U12" s="19">
        <v>1</v>
      </c>
      <c r="V12" s="19">
        <v>1</v>
      </c>
      <c r="W12" s="16"/>
      <c r="X12" s="16"/>
      <c r="Y12" s="16"/>
      <c r="Z12" s="16"/>
      <c r="AA12" s="16"/>
      <c r="AB12" s="28"/>
      <c r="AC12" s="16"/>
      <c r="AD12" s="28"/>
      <c r="AE12" s="16"/>
      <c r="AF12" s="28"/>
      <c r="AG12" s="16"/>
      <c r="AH12" s="16">
        <f t="shared" si="0"/>
        <v>12</v>
      </c>
      <c r="AI12" s="12" t="s">
        <v>136</v>
      </c>
      <c r="AJ12" s="4"/>
      <c r="AK12" s="4"/>
    </row>
    <row r="13" spans="1:37" ht="46.8" x14ac:dyDescent="0.3">
      <c r="A13" s="45" t="s">
        <v>193</v>
      </c>
      <c r="B13" s="14" t="s">
        <v>171</v>
      </c>
      <c r="C13" s="13" t="s">
        <v>99</v>
      </c>
      <c r="D13" s="13">
        <v>25111</v>
      </c>
      <c r="E13" s="48" t="s">
        <v>172</v>
      </c>
      <c r="F13" s="6">
        <v>1</v>
      </c>
      <c r="G13" s="49" t="s">
        <v>25</v>
      </c>
      <c r="H13" s="16"/>
      <c r="I13" s="16"/>
      <c r="J13" s="28"/>
      <c r="K13" s="16"/>
      <c r="L13" s="28"/>
      <c r="M13" s="16"/>
      <c r="N13" s="16"/>
      <c r="O13" s="16"/>
      <c r="P13" s="16"/>
      <c r="Q13" s="16"/>
      <c r="R13" s="16"/>
      <c r="S13" s="16"/>
      <c r="T13" s="28"/>
      <c r="U13" s="16"/>
      <c r="V13" s="16"/>
      <c r="W13" s="25">
        <v>-8</v>
      </c>
      <c r="X13" s="16"/>
      <c r="Y13" s="16"/>
      <c r="Z13" s="16"/>
      <c r="AA13" s="16"/>
      <c r="AB13" s="28"/>
      <c r="AC13" s="16"/>
      <c r="AD13" s="28"/>
      <c r="AE13" s="16"/>
      <c r="AF13" s="28"/>
      <c r="AG13" s="16"/>
      <c r="AH13" s="16">
        <f t="shared" si="0"/>
        <v>-8</v>
      </c>
      <c r="AI13" s="12" t="s">
        <v>137</v>
      </c>
      <c r="AJ13" s="4"/>
      <c r="AK13" s="4"/>
    </row>
    <row r="14" spans="1:37" x14ac:dyDescent="0.3">
      <c r="A14" s="44" t="s">
        <v>43</v>
      </c>
      <c r="B14" s="6" t="s">
        <v>23</v>
      </c>
      <c r="C14" s="13" t="s">
        <v>100</v>
      </c>
      <c r="D14" s="13">
        <v>25222</v>
      </c>
      <c r="E14" s="48" t="s">
        <v>15</v>
      </c>
      <c r="F14" s="6">
        <v>2</v>
      </c>
      <c r="G14" s="49" t="s">
        <v>182</v>
      </c>
      <c r="H14" s="16"/>
      <c r="I14" s="16"/>
      <c r="J14" s="28"/>
      <c r="K14" s="19">
        <v>1</v>
      </c>
      <c r="L14" s="28"/>
      <c r="M14" s="16"/>
      <c r="N14" s="19">
        <v>1</v>
      </c>
      <c r="O14" s="17">
        <v>8</v>
      </c>
      <c r="P14" s="16"/>
      <c r="Q14" s="16"/>
      <c r="R14" s="16"/>
      <c r="S14" s="16"/>
      <c r="T14" s="28"/>
      <c r="U14" s="19">
        <v>1</v>
      </c>
      <c r="V14" s="22">
        <v>2</v>
      </c>
      <c r="W14" s="16"/>
      <c r="X14" s="16"/>
      <c r="Y14" s="16"/>
      <c r="Z14" s="16"/>
      <c r="AA14" s="16"/>
      <c r="AB14" s="28"/>
      <c r="AC14" s="16"/>
      <c r="AD14" s="28"/>
      <c r="AE14" s="16"/>
      <c r="AF14" s="28"/>
      <c r="AG14" s="16"/>
      <c r="AH14" s="16">
        <f t="shared" si="0"/>
        <v>13</v>
      </c>
      <c r="AI14" s="12" t="s">
        <v>138</v>
      </c>
      <c r="AJ14" s="4"/>
      <c r="AK14" s="4"/>
    </row>
    <row r="15" spans="1:37" x14ac:dyDescent="0.3">
      <c r="A15" s="44" t="s">
        <v>44</v>
      </c>
      <c r="B15" s="6" t="s">
        <v>74</v>
      </c>
      <c r="C15" s="13" t="s">
        <v>101</v>
      </c>
      <c r="D15" s="13">
        <v>25142</v>
      </c>
      <c r="E15" s="48" t="s">
        <v>15</v>
      </c>
      <c r="F15" s="6">
        <v>3</v>
      </c>
      <c r="G15" s="49" t="s">
        <v>15</v>
      </c>
      <c r="H15" s="17">
        <v>8</v>
      </c>
      <c r="I15" s="16"/>
      <c r="J15" s="28"/>
      <c r="K15" s="16"/>
      <c r="L15" s="28"/>
      <c r="M15" s="16"/>
      <c r="N15" s="19">
        <v>1</v>
      </c>
      <c r="O15" s="40"/>
      <c r="P15" s="16"/>
      <c r="Q15" s="16"/>
      <c r="R15" s="16"/>
      <c r="S15" s="16"/>
      <c r="T15" s="28"/>
      <c r="U15" s="19">
        <v>1</v>
      </c>
      <c r="V15" s="16"/>
      <c r="W15" s="16"/>
      <c r="X15" s="16"/>
      <c r="Y15" s="16"/>
      <c r="Z15" s="16"/>
      <c r="AA15" s="16"/>
      <c r="AB15" s="28"/>
      <c r="AC15" s="16"/>
      <c r="AD15" s="28"/>
      <c r="AE15" s="16"/>
      <c r="AF15" s="28"/>
      <c r="AG15" s="16"/>
      <c r="AH15" s="16">
        <f t="shared" si="0"/>
        <v>10</v>
      </c>
      <c r="AI15" s="12" t="s">
        <v>139</v>
      </c>
      <c r="AJ15" s="4"/>
      <c r="AK15" s="4"/>
    </row>
    <row r="16" spans="1:37" ht="46.8" x14ac:dyDescent="0.3">
      <c r="A16" s="44" t="s">
        <v>45</v>
      </c>
      <c r="B16" s="6" t="s">
        <v>24</v>
      </c>
      <c r="C16" s="13" t="s">
        <v>102</v>
      </c>
      <c r="D16" s="13">
        <v>281074</v>
      </c>
      <c r="E16" s="48" t="s">
        <v>172</v>
      </c>
      <c r="F16" s="6">
        <v>1</v>
      </c>
      <c r="G16" s="49" t="s">
        <v>183</v>
      </c>
      <c r="H16" s="16"/>
      <c r="I16" s="16"/>
      <c r="J16" s="28"/>
      <c r="K16" s="16"/>
      <c r="L16" s="28"/>
      <c r="M16" s="16"/>
      <c r="N16" s="16"/>
      <c r="O16" s="16"/>
      <c r="P16" s="16"/>
      <c r="Q16" s="16"/>
      <c r="R16" s="16"/>
      <c r="S16" s="16"/>
      <c r="T16" s="28"/>
      <c r="U16" s="16"/>
      <c r="V16" s="16"/>
      <c r="W16" s="16"/>
      <c r="X16" s="16"/>
      <c r="Y16" s="16"/>
      <c r="Z16" s="16"/>
      <c r="AA16" s="16"/>
      <c r="AB16" s="28"/>
      <c r="AC16" s="16"/>
      <c r="AD16" s="28"/>
      <c r="AE16" s="24">
        <v>-1</v>
      </c>
      <c r="AF16" s="28"/>
      <c r="AG16" s="24">
        <v>-1</v>
      </c>
      <c r="AH16" s="16">
        <f t="shared" si="0"/>
        <v>-2</v>
      </c>
      <c r="AI16" s="12" t="s">
        <v>140</v>
      </c>
      <c r="AJ16" s="4"/>
      <c r="AK16" s="4"/>
    </row>
    <row r="17" spans="1:37" s="43" customFormat="1" ht="14.4" x14ac:dyDescent="0.3">
      <c r="A17" s="44" t="s">
        <v>46</v>
      </c>
      <c r="B17" s="13" t="s">
        <v>23</v>
      </c>
      <c r="C17" s="13" t="s">
        <v>79</v>
      </c>
      <c r="D17" s="13" t="s">
        <v>122</v>
      </c>
      <c r="E17" s="13" t="s">
        <v>122</v>
      </c>
      <c r="F17" s="13" t="s">
        <v>122</v>
      </c>
      <c r="G17" s="50" t="s">
        <v>124</v>
      </c>
      <c r="H17" s="38"/>
      <c r="I17" s="38"/>
      <c r="J17" s="41"/>
      <c r="K17" s="38"/>
      <c r="L17" s="41"/>
      <c r="M17" s="38"/>
      <c r="N17" s="19">
        <v>1</v>
      </c>
      <c r="O17" s="38"/>
      <c r="P17" s="38"/>
      <c r="Q17" s="38"/>
      <c r="R17" s="38"/>
      <c r="S17" s="38"/>
      <c r="T17" s="41"/>
      <c r="U17" s="19">
        <v>1</v>
      </c>
      <c r="V17" s="38"/>
      <c r="W17" s="38"/>
      <c r="X17" s="38"/>
      <c r="Y17" s="38"/>
      <c r="Z17" s="38"/>
      <c r="AA17" s="38"/>
      <c r="AB17" s="41"/>
      <c r="AC17" s="38"/>
      <c r="AD17" s="41"/>
      <c r="AE17" s="38"/>
      <c r="AF17" s="41"/>
      <c r="AG17" s="38"/>
      <c r="AH17" s="38">
        <f t="shared" si="0"/>
        <v>2</v>
      </c>
      <c r="AI17" s="12" t="s">
        <v>141</v>
      </c>
      <c r="AJ17" s="42"/>
      <c r="AK17" s="42"/>
    </row>
    <row r="18" spans="1:37" ht="31.2" x14ac:dyDescent="0.3">
      <c r="A18" s="44" t="s">
        <v>47</v>
      </c>
      <c r="B18" s="6" t="s">
        <v>23</v>
      </c>
      <c r="C18" s="13" t="s">
        <v>103</v>
      </c>
      <c r="D18" s="13">
        <v>92522</v>
      </c>
      <c r="E18" s="48" t="s">
        <v>169</v>
      </c>
      <c r="F18" s="6">
        <v>2</v>
      </c>
      <c r="G18" s="49" t="s">
        <v>123</v>
      </c>
      <c r="H18" s="16"/>
      <c r="I18" s="16"/>
      <c r="J18" s="28"/>
      <c r="K18" s="16"/>
      <c r="L18" s="28"/>
      <c r="M18" s="16"/>
      <c r="N18" s="19">
        <v>1</v>
      </c>
      <c r="O18" s="33">
        <v>4</v>
      </c>
      <c r="P18" s="16"/>
      <c r="Q18" s="16"/>
      <c r="R18" s="16"/>
      <c r="S18" s="16"/>
      <c r="T18" s="28"/>
      <c r="U18" s="19">
        <v>1</v>
      </c>
      <c r="V18" s="22">
        <v>2</v>
      </c>
      <c r="W18" s="16"/>
      <c r="X18" s="16"/>
      <c r="Y18" s="16"/>
      <c r="Z18" s="16"/>
      <c r="AA18" s="16"/>
      <c r="AB18" s="28"/>
      <c r="AC18" s="16"/>
      <c r="AD18" s="28"/>
      <c r="AE18" s="16"/>
      <c r="AF18" s="28"/>
      <c r="AG18" s="16"/>
      <c r="AH18" s="16">
        <f t="shared" si="0"/>
        <v>8</v>
      </c>
      <c r="AI18" s="12" t="s">
        <v>142</v>
      </c>
      <c r="AJ18" s="4"/>
      <c r="AK18" s="4"/>
    </row>
    <row r="19" spans="1:37" ht="28.8" x14ac:dyDescent="0.3">
      <c r="A19" s="45" t="s">
        <v>48</v>
      </c>
      <c r="B19" s="14" t="s">
        <v>192</v>
      </c>
      <c r="C19" s="13" t="s">
        <v>122</v>
      </c>
      <c r="D19" s="13">
        <v>242644</v>
      </c>
      <c r="E19" s="48" t="s">
        <v>15</v>
      </c>
      <c r="F19" s="6">
        <v>0</v>
      </c>
      <c r="G19" s="49" t="s">
        <v>15</v>
      </c>
      <c r="H19" s="17">
        <v>8</v>
      </c>
      <c r="I19" s="16"/>
      <c r="J19" s="28"/>
      <c r="K19" s="16"/>
      <c r="L19" s="28"/>
      <c r="M19" s="16"/>
      <c r="N19" s="16"/>
      <c r="O19" s="22">
        <v>2</v>
      </c>
      <c r="P19" s="16"/>
      <c r="Q19" s="16"/>
      <c r="R19" s="16"/>
      <c r="S19" s="16"/>
      <c r="T19" s="28"/>
      <c r="U19" s="16"/>
      <c r="V19" s="22">
        <v>2</v>
      </c>
      <c r="W19" s="16"/>
      <c r="X19" s="16"/>
      <c r="Y19" s="16"/>
      <c r="Z19" s="16"/>
      <c r="AA19" s="16"/>
      <c r="AB19" s="28"/>
      <c r="AC19" s="16"/>
      <c r="AD19" s="28"/>
      <c r="AE19" s="16"/>
      <c r="AF19" s="28"/>
      <c r="AG19" s="16"/>
      <c r="AH19" s="16">
        <f t="shared" si="0"/>
        <v>12</v>
      </c>
      <c r="AI19" s="12" t="s">
        <v>143</v>
      </c>
      <c r="AJ19" s="4"/>
      <c r="AK19" s="4"/>
    </row>
    <row r="20" spans="1:37" x14ac:dyDescent="0.3">
      <c r="A20" s="44" t="s">
        <v>49</v>
      </c>
      <c r="B20" s="6" t="s">
        <v>23</v>
      </c>
      <c r="C20" s="13" t="s">
        <v>104</v>
      </c>
      <c r="D20" s="13">
        <v>3621</v>
      </c>
      <c r="E20" s="48" t="s">
        <v>15</v>
      </c>
      <c r="F20" s="6">
        <v>2</v>
      </c>
      <c r="G20" s="49" t="s">
        <v>182</v>
      </c>
      <c r="H20" s="16"/>
      <c r="I20" s="16"/>
      <c r="J20" s="28"/>
      <c r="K20" s="19">
        <v>1</v>
      </c>
      <c r="L20" s="28"/>
      <c r="M20" s="16"/>
      <c r="N20" s="19">
        <v>1</v>
      </c>
      <c r="O20" s="17">
        <v>8</v>
      </c>
      <c r="P20" s="16"/>
      <c r="Q20" s="16"/>
      <c r="R20" s="16"/>
      <c r="S20" s="16"/>
      <c r="T20" s="28"/>
      <c r="U20" s="19">
        <v>1</v>
      </c>
      <c r="V20" s="22">
        <v>2</v>
      </c>
      <c r="W20" s="16"/>
      <c r="X20" s="16"/>
      <c r="Y20" s="16"/>
      <c r="Z20" s="16"/>
      <c r="AA20" s="16"/>
      <c r="AB20" s="28"/>
      <c r="AC20" s="16"/>
      <c r="AD20" s="28"/>
      <c r="AE20" s="16"/>
      <c r="AF20" s="28"/>
      <c r="AG20" s="16"/>
      <c r="AH20" s="16">
        <f t="shared" si="0"/>
        <v>13</v>
      </c>
      <c r="AI20" s="12" t="s">
        <v>144</v>
      </c>
      <c r="AJ20" s="4"/>
      <c r="AK20" s="4"/>
    </row>
    <row r="21" spans="1:37" x14ac:dyDescent="0.3">
      <c r="A21" s="44" t="s">
        <v>50</v>
      </c>
      <c r="B21" s="6" t="s">
        <v>24</v>
      </c>
      <c r="C21" s="13" t="s">
        <v>80</v>
      </c>
      <c r="D21" s="13">
        <v>3639687</v>
      </c>
      <c r="E21" s="13" t="s">
        <v>125</v>
      </c>
      <c r="F21" s="13">
        <v>1</v>
      </c>
      <c r="G21" s="49" t="s">
        <v>125</v>
      </c>
      <c r="H21" s="16"/>
      <c r="I21" s="16"/>
      <c r="J21" s="28"/>
      <c r="K21" s="16"/>
      <c r="L21" s="28"/>
      <c r="M21" s="16"/>
      <c r="N21" s="19">
        <v>1</v>
      </c>
      <c r="O21" s="16"/>
      <c r="P21" s="16"/>
      <c r="Q21" s="16"/>
      <c r="R21" s="16"/>
      <c r="S21" s="16"/>
      <c r="T21" s="28"/>
      <c r="U21" s="16"/>
      <c r="V21" s="16"/>
      <c r="W21" s="16"/>
      <c r="X21" s="16"/>
      <c r="Y21" s="16"/>
      <c r="Z21" s="16"/>
      <c r="AA21" s="16"/>
      <c r="AB21" s="28"/>
      <c r="AC21" s="16"/>
      <c r="AD21" s="28"/>
      <c r="AE21" s="24">
        <v>-1</v>
      </c>
      <c r="AF21" s="28"/>
      <c r="AG21" s="24">
        <v>-1</v>
      </c>
      <c r="AH21" s="16">
        <f t="shared" si="0"/>
        <v>-1</v>
      </c>
      <c r="AI21" s="12" t="s">
        <v>145</v>
      </c>
      <c r="AJ21" s="4"/>
      <c r="AK21" s="4"/>
    </row>
    <row r="22" spans="1:37" x14ac:dyDescent="0.3">
      <c r="A22" s="44" t="s">
        <v>51</v>
      </c>
      <c r="B22" s="6" t="s">
        <v>23</v>
      </c>
      <c r="C22" s="13" t="s">
        <v>81</v>
      </c>
      <c r="D22" s="13" t="s">
        <v>122</v>
      </c>
      <c r="E22" s="13" t="s">
        <v>122</v>
      </c>
      <c r="F22" s="13" t="s">
        <v>122</v>
      </c>
      <c r="G22" s="49" t="s">
        <v>124</v>
      </c>
      <c r="H22" s="16"/>
      <c r="I22" s="16"/>
      <c r="J22" s="28"/>
      <c r="K22" s="18"/>
      <c r="L22" s="28"/>
      <c r="M22" s="16"/>
      <c r="N22" s="19">
        <v>1</v>
      </c>
      <c r="O22" s="16"/>
      <c r="P22" s="16"/>
      <c r="Q22" s="16"/>
      <c r="R22" s="16"/>
      <c r="S22" s="16"/>
      <c r="T22" s="28"/>
      <c r="U22" s="19">
        <v>1</v>
      </c>
      <c r="V22" s="16"/>
      <c r="W22" s="16"/>
      <c r="X22" s="16"/>
      <c r="Y22" s="16"/>
      <c r="Z22" s="16"/>
      <c r="AA22" s="16"/>
      <c r="AB22" s="28"/>
      <c r="AC22" s="16"/>
      <c r="AD22" s="28"/>
      <c r="AE22" s="16"/>
      <c r="AF22" s="28"/>
      <c r="AG22" s="16"/>
      <c r="AH22" s="16">
        <f t="shared" si="0"/>
        <v>2</v>
      </c>
      <c r="AI22" s="12" t="s">
        <v>146</v>
      </c>
      <c r="AJ22" s="4"/>
      <c r="AK22" s="4"/>
    </row>
    <row r="23" spans="1:37" x14ac:dyDescent="0.3">
      <c r="A23" s="44" t="s">
        <v>52</v>
      </c>
      <c r="B23" s="6" t="s">
        <v>75</v>
      </c>
      <c r="C23" s="13" t="s">
        <v>82</v>
      </c>
      <c r="D23" s="13" t="s">
        <v>122</v>
      </c>
      <c r="E23" s="13" t="s">
        <v>122</v>
      </c>
      <c r="F23" s="13" t="s">
        <v>122</v>
      </c>
      <c r="G23" s="49" t="s">
        <v>123</v>
      </c>
      <c r="H23" s="17">
        <v>8</v>
      </c>
      <c r="I23" s="16"/>
      <c r="J23" s="28"/>
      <c r="K23" s="16"/>
      <c r="L23" s="28"/>
      <c r="M23" s="16"/>
      <c r="N23" s="19">
        <v>1</v>
      </c>
      <c r="O23" s="16"/>
      <c r="P23" s="16"/>
      <c r="Q23" s="16"/>
      <c r="R23" s="16"/>
      <c r="S23" s="16"/>
      <c r="T23" s="28"/>
      <c r="U23" s="16"/>
      <c r="V23" s="16"/>
      <c r="W23" s="16"/>
      <c r="X23" s="16"/>
      <c r="Y23" s="16"/>
      <c r="Z23" s="16"/>
      <c r="AA23" s="16"/>
      <c r="AB23" s="28"/>
      <c r="AC23" s="16"/>
      <c r="AD23" s="28"/>
      <c r="AE23" s="16"/>
      <c r="AF23" s="28"/>
      <c r="AG23" s="16"/>
      <c r="AH23" s="16">
        <f t="shared" si="0"/>
        <v>9</v>
      </c>
      <c r="AI23" s="12" t="s">
        <v>147</v>
      </c>
      <c r="AJ23" s="4"/>
      <c r="AK23" s="4"/>
    </row>
    <row r="24" spans="1:37" ht="31.2" x14ac:dyDescent="0.3">
      <c r="A24" s="44" t="s">
        <v>53</v>
      </c>
      <c r="B24" s="6" t="s">
        <v>23</v>
      </c>
      <c r="C24" s="13" t="s">
        <v>105</v>
      </c>
      <c r="D24" s="13">
        <v>25174</v>
      </c>
      <c r="E24" s="48" t="s">
        <v>169</v>
      </c>
      <c r="F24" s="6">
        <v>2</v>
      </c>
      <c r="G24" s="49" t="s">
        <v>15</v>
      </c>
      <c r="H24" s="16"/>
      <c r="I24" s="16"/>
      <c r="J24" s="28"/>
      <c r="K24" s="19">
        <v>1</v>
      </c>
      <c r="L24" s="28"/>
      <c r="M24" s="16"/>
      <c r="N24" s="19">
        <v>1</v>
      </c>
      <c r="O24" s="17">
        <v>8</v>
      </c>
      <c r="P24" s="16"/>
      <c r="Q24" s="16"/>
      <c r="R24" s="16"/>
      <c r="S24" s="19">
        <v>1</v>
      </c>
      <c r="T24" s="28"/>
      <c r="U24" s="19">
        <v>1</v>
      </c>
      <c r="V24" s="22">
        <v>2</v>
      </c>
      <c r="W24" s="16"/>
      <c r="X24" s="16"/>
      <c r="Y24" s="16"/>
      <c r="Z24" s="16"/>
      <c r="AA24" s="16"/>
      <c r="AB24" s="28"/>
      <c r="AC24" s="16"/>
      <c r="AD24" s="28"/>
      <c r="AE24" s="16"/>
      <c r="AF24" s="28"/>
      <c r="AG24" s="16"/>
      <c r="AH24" s="16">
        <f t="shared" si="0"/>
        <v>14</v>
      </c>
      <c r="AI24" s="12" t="s">
        <v>148</v>
      </c>
      <c r="AJ24" s="4"/>
      <c r="AK24" s="4"/>
    </row>
    <row r="25" spans="1:37" ht="31.2" x14ac:dyDescent="0.3">
      <c r="A25" s="44" t="s">
        <v>54</v>
      </c>
      <c r="B25" s="6" t="s">
        <v>76</v>
      </c>
      <c r="C25" s="13" t="s">
        <v>106</v>
      </c>
      <c r="D25" s="13">
        <v>439751</v>
      </c>
      <c r="E25" s="15" t="s">
        <v>170</v>
      </c>
      <c r="F25" s="6">
        <v>2</v>
      </c>
      <c r="G25" s="49" t="s">
        <v>124</v>
      </c>
      <c r="H25" s="16"/>
      <c r="I25" s="16"/>
      <c r="J25" s="28"/>
      <c r="K25" s="16"/>
      <c r="L25" s="28"/>
      <c r="M25" s="16"/>
      <c r="N25" s="16"/>
      <c r="O25" s="16"/>
      <c r="P25" s="16"/>
      <c r="Q25" s="16"/>
      <c r="R25" s="16"/>
      <c r="S25" s="16"/>
      <c r="T25" s="28"/>
      <c r="U25" s="16"/>
      <c r="V25" s="16"/>
      <c r="W25" s="16"/>
      <c r="X25" s="16"/>
      <c r="Y25" s="16"/>
      <c r="Z25" s="16"/>
      <c r="AA25" s="16"/>
      <c r="AB25" s="28"/>
      <c r="AC25" s="16"/>
      <c r="AD25" s="28"/>
      <c r="AE25" s="16"/>
      <c r="AF25" s="28"/>
      <c r="AG25" s="16"/>
      <c r="AH25" s="16">
        <f t="shared" si="0"/>
        <v>0</v>
      </c>
      <c r="AI25" s="12" t="s">
        <v>149</v>
      </c>
      <c r="AJ25" s="4"/>
      <c r="AK25" s="4"/>
    </row>
    <row r="26" spans="1:37" x14ac:dyDescent="0.3">
      <c r="A26" s="44" t="s">
        <v>55</v>
      </c>
      <c r="B26" s="6" t="s">
        <v>78</v>
      </c>
      <c r="C26" s="13" t="s">
        <v>107</v>
      </c>
      <c r="D26" s="13">
        <v>36148</v>
      </c>
      <c r="E26" s="15" t="s">
        <v>25</v>
      </c>
      <c r="F26" s="6">
        <v>2</v>
      </c>
      <c r="G26" s="49" t="s">
        <v>25</v>
      </c>
      <c r="H26" s="16"/>
      <c r="I26" s="16"/>
      <c r="J26" s="28"/>
      <c r="K26" s="16"/>
      <c r="L26" s="28"/>
      <c r="M26" s="16"/>
      <c r="N26" s="16"/>
      <c r="O26" s="16"/>
      <c r="P26" s="16"/>
      <c r="Q26" s="16"/>
      <c r="R26" s="16"/>
      <c r="S26" s="16"/>
      <c r="T26" s="28"/>
      <c r="U26" s="16"/>
      <c r="W26" s="25">
        <v>-8</v>
      </c>
      <c r="X26" s="16"/>
      <c r="Y26" s="16"/>
      <c r="Z26" s="16"/>
      <c r="AA26" s="16"/>
      <c r="AB26" s="28"/>
      <c r="AC26" s="16"/>
      <c r="AD26" s="28"/>
      <c r="AE26" s="24">
        <v>-1</v>
      </c>
      <c r="AF26" s="28"/>
      <c r="AG26" s="24">
        <v>-1</v>
      </c>
      <c r="AH26" s="16">
        <f t="shared" si="0"/>
        <v>-10</v>
      </c>
      <c r="AI26" s="12" t="s">
        <v>150</v>
      </c>
      <c r="AJ26" s="4"/>
      <c r="AK26" s="4"/>
    </row>
    <row r="27" spans="1:37" x14ac:dyDescent="0.3">
      <c r="A27" s="44" t="s">
        <v>56</v>
      </c>
      <c r="B27" s="6" t="s">
        <v>78</v>
      </c>
      <c r="C27" s="13" t="s">
        <v>108</v>
      </c>
      <c r="D27" s="13">
        <v>25326</v>
      </c>
      <c r="E27" s="15" t="s">
        <v>125</v>
      </c>
      <c r="F27" s="6">
        <v>0</v>
      </c>
      <c r="G27" s="49" t="s">
        <v>125</v>
      </c>
      <c r="H27" s="16"/>
      <c r="I27" s="16"/>
      <c r="J27" s="28"/>
      <c r="K27" s="16"/>
      <c r="L27" s="28"/>
      <c r="M27" s="16"/>
      <c r="N27" s="19">
        <v>1</v>
      </c>
      <c r="O27" s="16"/>
      <c r="P27" s="16"/>
      <c r="Q27" s="16"/>
      <c r="R27" s="16"/>
      <c r="S27" s="16"/>
      <c r="T27" s="28"/>
      <c r="U27" s="16"/>
      <c r="V27" s="16"/>
      <c r="W27" s="16"/>
      <c r="X27" s="16"/>
      <c r="Y27" s="16"/>
      <c r="Z27" s="16"/>
      <c r="AA27" s="16"/>
      <c r="AB27" s="28"/>
      <c r="AC27" s="16"/>
      <c r="AD27" s="28"/>
      <c r="AE27" s="24">
        <v>-1</v>
      </c>
      <c r="AF27" s="28"/>
      <c r="AG27" s="24">
        <v>-1</v>
      </c>
      <c r="AH27" s="16">
        <f t="shared" si="0"/>
        <v>-1</v>
      </c>
      <c r="AI27" s="12" t="s">
        <v>151</v>
      </c>
      <c r="AJ27" s="4"/>
      <c r="AK27" s="4"/>
    </row>
    <row r="28" spans="1:37" ht="46.8" x14ac:dyDescent="0.3">
      <c r="A28" s="44" t="s">
        <v>57</v>
      </c>
      <c r="B28" s="6" t="s">
        <v>78</v>
      </c>
      <c r="C28" s="13" t="s">
        <v>109</v>
      </c>
      <c r="D28" s="13">
        <v>25194</v>
      </c>
      <c r="E28" s="48" t="s">
        <v>172</v>
      </c>
      <c r="F28" s="6">
        <v>1</v>
      </c>
      <c r="G28" s="49" t="s">
        <v>124</v>
      </c>
      <c r="H28" s="16"/>
      <c r="I28" s="16"/>
      <c r="J28" s="28"/>
      <c r="K28" s="16"/>
      <c r="L28" s="28"/>
      <c r="M28" s="16"/>
      <c r="N28" s="19">
        <v>1</v>
      </c>
      <c r="O28" s="19">
        <v>1</v>
      </c>
      <c r="P28" s="16"/>
      <c r="Q28" s="16"/>
      <c r="R28" s="16"/>
      <c r="S28" s="19">
        <v>1</v>
      </c>
      <c r="T28" s="28"/>
      <c r="U28" s="16"/>
      <c r="V28" s="22">
        <v>2</v>
      </c>
      <c r="W28" s="16"/>
      <c r="X28" s="16"/>
      <c r="Y28" s="16"/>
      <c r="Z28" s="16"/>
      <c r="AA28" s="16"/>
      <c r="AB28" s="28"/>
      <c r="AC28" s="16"/>
      <c r="AD28" s="28"/>
      <c r="AE28" s="16"/>
      <c r="AF28" s="28"/>
      <c r="AG28" s="16"/>
      <c r="AH28" s="16">
        <f t="shared" si="0"/>
        <v>5</v>
      </c>
      <c r="AI28" s="12" t="s">
        <v>152</v>
      </c>
      <c r="AJ28" s="4"/>
      <c r="AK28" s="4"/>
    </row>
    <row r="29" spans="1:37" ht="31.2" x14ac:dyDescent="0.3">
      <c r="A29" s="44" t="s">
        <v>58</v>
      </c>
      <c r="B29" s="6" t="s">
        <v>24</v>
      </c>
      <c r="C29" s="13" t="s">
        <v>110</v>
      </c>
      <c r="D29" s="13">
        <v>203732</v>
      </c>
      <c r="E29" s="15" t="s">
        <v>170</v>
      </c>
      <c r="F29" s="6">
        <v>2</v>
      </c>
      <c r="G29" s="49" t="s">
        <v>123</v>
      </c>
      <c r="H29" s="16"/>
      <c r="I29" s="16"/>
      <c r="J29" s="28"/>
      <c r="K29" s="16"/>
      <c r="L29" s="28"/>
      <c r="M29" s="16"/>
      <c r="N29" s="19">
        <v>1</v>
      </c>
      <c r="O29" s="22">
        <v>2</v>
      </c>
      <c r="P29" s="16"/>
      <c r="Q29" s="16"/>
      <c r="R29" s="16"/>
      <c r="S29" s="19">
        <v>1</v>
      </c>
      <c r="T29" s="28"/>
      <c r="U29" s="16"/>
      <c r="V29" s="22">
        <v>2</v>
      </c>
      <c r="W29" s="16"/>
      <c r="X29" s="16"/>
      <c r="Y29" s="16"/>
      <c r="Z29" s="16"/>
      <c r="AA29" s="16"/>
      <c r="AB29" s="28"/>
      <c r="AC29" s="16"/>
      <c r="AD29" s="28"/>
      <c r="AE29" s="16"/>
      <c r="AF29" s="28"/>
      <c r="AG29" s="16"/>
      <c r="AH29" s="16">
        <f t="shared" si="0"/>
        <v>6</v>
      </c>
      <c r="AI29" s="12" t="s">
        <v>153</v>
      </c>
      <c r="AJ29" s="4"/>
      <c r="AK29" s="4"/>
    </row>
    <row r="30" spans="1:37" ht="46.8" x14ac:dyDescent="0.3">
      <c r="A30" s="44" t="s">
        <v>59</v>
      </c>
      <c r="B30" s="6" t="s">
        <v>23</v>
      </c>
      <c r="C30" s="13" t="s">
        <v>111</v>
      </c>
      <c r="D30" s="13">
        <v>3613</v>
      </c>
      <c r="E30" s="48" t="s">
        <v>172</v>
      </c>
      <c r="F30" s="6">
        <v>1</v>
      </c>
      <c r="G30" s="49" t="s">
        <v>25</v>
      </c>
      <c r="H30" s="16"/>
      <c r="I30" s="16"/>
      <c r="J30" s="28"/>
      <c r="K30" s="16"/>
      <c r="L30" s="28"/>
      <c r="M30" s="16"/>
      <c r="N30" s="16"/>
      <c r="O30" s="16"/>
      <c r="P30" s="16"/>
      <c r="Q30" s="16"/>
      <c r="R30" s="16"/>
      <c r="S30" s="16"/>
      <c r="T30" s="28"/>
      <c r="U30" s="16"/>
      <c r="V30" s="16"/>
      <c r="W30" s="25">
        <v>-8</v>
      </c>
      <c r="X30" s="16"/>
      <c r="Y30" s="16"/>
      <c r="Z30" s="24">
        <v>-1</v>
      </c>
      <c r="AA30" s="16"/>
      <c r="AB30" s="28"/>
      <c r="AC30" s="16"/>
      <c r="AD30" s="28"/>
      <c r="AE30" s="16"/>
      <c r="AF30" s="28"/>
      <c r="AG30" s="16"/>
      <c r="AH30" s="16">
        <f t="shared" si="0"/>
        <v>-9</v>
      </c>
      <c r="AI30" s="12" t="s">
        <v>154</v>
      </c>
      <c r="AJ30" s="4"/>
      <c r="AK30" s="4"/>
    </row>
    <row r="31" spans="1:37" ht="18" customHeight="1" x14ac:dyDescent="0.3">
      <c r="A31" s="44" t="s">
        <v>60</v>
      </c>
      <c r="B31" s="15" t="s">
        <v>23</v>
      </c>
      <c r="C31" s="13" t="s">
        <v>83</v>
      </c>
      <c r="D31" s="13" t="s">
        <v>122</v>
      </c>
      <c r="E31" s="13" t="s">
        <v>122</v>
      </c>
      <c r="F31" s="13" t="s">
        <v>122</v>
      </c>
      <c r="G31" s="49" t="s">
        <v>124</v>
      </c>
      <c r="H31" s="21"/>
      <c r="I31" s="21"/>
      <c r="J31" s="29"/>
      <c r="K31" s="21"/>
      <c r="L31" s="29"/>
      <c r="M31" s="21"/>
      <c r="N31" s="19">
        <v>1</v>
      </c>
      <c r="O31" s="21"/>
      <c r="P31" s="21"/>
      <c r="Q31" s="21"/>
      <c r="R31" s="21"/>
      <c r="S31" s="21"/>
      <c r="T31" s="29"/>
      <c r="U31" s="19">
        <v>1</v>
      </c>
      <c r="V31" s="21"/>
      <c r="W31" s="21"/>
      <c r="X31" s="21"/>
      <c r="Y31" s="21"/>
      <c r="Z31" s="21"/>
      <c r="AA31" s="21"/>
      <c r="AB31" s="29"/>
      <c r="AC31" s="21"/>
      <c r="AD31" s="29"/>
      <c r="AE31" s="16"/>
      <c r="AF31" s="28"/>
      <c r="AG31" s="16"/>
      <c r="AH31" s="16">
        <f t="shared" si="0"/>
        <v>2</v>
      </c>
      <c r="AI31" s="12" t="s">
        <v>155</v>
      </c>
      <c r="AJ31" s="4"/>
      <c r="AK31" s="4"/>
    </row>
    <row r="32" spans="1:37" x14ac:dyDescent="0.3">
      <c r="A32" s="44" t="s">
        <v>61</v>
      </c>
      <c r="B32" s="6" t="s">
        <v>24</v>
      </c>
      <c r="C32" s="13" t="s">
        <v>84</v>
      </c>
      <c r="D32" s="13" t="s">
        <v>122</v>
      </c>
      <c r="E32" s="13" t="s">
        <v>122</v>
      </c>
      <c r="F32" s="13" t="s">
        <v>122</v>
      </c>
      <c r="G32" s="49" t="s">
        <v>25</v>
      </c>
      <c r="H32" s="16"/>
      <c r="I32" s="16"/>
      <c r="J32" s="28"/>
      <c r="K32" s="16"/>
      <c r="L32" s="28"/>
      <c r="M32" s="16"/>
      <c r="N32" s="16"/>
      <c r="O32" s="16"/>
      <c r="P32" s="16"/>
      <c r="Q32" s="16"/>
      <c r="R32" s="16"/>
      <c r="S32" s="16"/>
      <c r="T32" s="28"/>
      <c r="U32" s="16"/>
      <c r="V32" s="16"/>
      <c r="W32" s="25">
        <v>-8</v>
      </c>
      <c r="X32" s="16"/>
      <c r="Y32" s="16"/>
      <c r="Z32" s="16"/>
      <c r="AA32" s="16"/>
      <c r="AB32" s="28"/>
      <c r="AC32" s="24">
        <v>-1</v>
      </c>
      <c r="AD32" s="28"/>
      <c r="AE32" s="16"/>
      <c r="AF32" s="28"/>
      <c r="AG32" s="16"/>
      <c r="AH32" s="16">
        <f t="shared" si="0"/>
        <v>-9</v>
      </c>
      <c r="AI32" s="12" t="s">
        <v>156</v>
      </c>
      <c r="AJ32" s="4"/>
      <c r="AK32" s="4"/>
    </row>
    <row r="33" spans="1:37" ht="31.2" x14ac:dyDescent="0.3">
      <c r="A33" s="44" t="s">
        <v>62</v>
      </c>
      <c r="B33" s="6" t="s">
        <v>75</v>
      </c>
      <c r="C33" s="13" t="s">
        <v>112</v>
      </c>
      <c r="D33" s="13">
        <v>25117</v>
      </c>
      <c r="E33" s="48" t="s">
        <v>169</v>
      </c>
      <c r="F33" s="6">
        <v>2</v>
      </c>
      <c r="G33" s="49" t="s">
        <v>123</v>
      </c>
      <c r="H33" s="17">
        <v>8</v>
      </c>
      <c r="I33" s="16"/>
      <c r="J33" s="28"/>
      <c r="K33" s="16"/>
      <c r="L33" s="28"/>
      <c r="M33" s="16"/>
      <c r="N33" s="19">
        <v>1</v>
      </c>
      <c r="O33" s="16"/>
      <c r="P33" s="16"/>
      <c r="Q33" s="16"/>
      <c r="R33" s="16"/>
      <c r="S33" s="16"/>
      <c r="T33" s="28"/>
      <c r="U33" s="16"/>
      <c r="V33" s="16"/>
      <c r="W33" s="16"/>
      <c r="X33" s="16"/>
      <c r="Y33" s="16"/>
      <c r="Z33" s="16"/>
      <c r="AA33" s="16"/>
      <c r="AB33" s="28"/>
      <c r="AC33" s="16"/>
      <c r="AD33" s="28"/>
      <c r="AE33" s="16"/>
      <c r="AF33" s="28"/>
      <c r="AG33" s="16"/>
      <c r="AH33" s="16">
        <f t="shared" si="0"/>
        <v>9</v>
      </c>
      <c r="AI33" s="12" t="s">
        <v>157</v>
      </c>
      <c r="AJ33" s="4"/>
      <c r="AK33" s="4"/>
    </row>
    <row r="34" spans="1:37" x14ac:dyDescent="0.3">
      <c r="A34" s="44" t="s">
        <v>63</v>
      </c>
      <c r="B34" s="6" t="s">
        <v>24</v>
      </c>
      <c r="C34" s="13" t="s">
        <v>113</v>
      </c>
      <c r="D34" s="13">
        <v>39372</v>
      </c>
      <c r="E34" s="15" t="s">
        <v>25</v>
      </c>
      <c r="F34" s="6">
        <v>2</v>
      </c>
      <c r="G34" s="49" t="s">
        <v>198</v>
      </c>
      <c r="I34" s="16"/>
      <c r="J34" s="28"/>
      <c r="K34" s="16"/>
      <c r="L34" s="28"/>
      <c r="M34" s="16"/>
      <c r="N34" s="16"/>
      <c r="O34" s="16"/>
      <c r="P34" s="16"/>
      <c r="Q34" s="16"/>
      <c r="R34" s="16"/>
      <c r="S34" s="16"/>
      <c r="T34" s="28"/>
      <c r="U34" s="16"/>
      <c r="V34" s="16"/>
      <c r="W34" s="25">
        <v>-8</v>
      </c>
      <c r="X34" s="16"/>
      <c r="Y34" s="16"/>
      <c r="Z34" s="16"/>
      <c r="AA34" s="16"/>
      <c r="AB34" s="28"/>
      <c r="AC34" s="16"/>
      <c r="AD34" s="28"/>
      <c r="AE34" s="16"/>
      <c r="AF34" s="28"/>
      <c r="AG34" s="16"/>
      <c r="AH34" s="16">
        <f t="shared" si="0"/>
        <v>-8</v>
      </c>
      <c r="AI34" s="12" t="s">
        <v>158</v>
      </c>
      <c r="AJ34" s="4"/>
      <c r="AK34" s="4"/>
    </row>
    <row r="35" spans="1:37" ht="46.8" x14ac:dyDescent="0.3">
      <c r="A35" s="44" t="s">
        <v>64</v>
      </c>
      <c r="B35" s="6" t="s">
        <v>23</v>
      </c>
      <c r="C35" s="13" t="s">
        <v>114</v>
      </c>
      <c r="D35" s="13">
        <v>3622</v>
      </c>
      <c r="E35" s="48" t="s">
        <v>172</v>
      </c>
      <c r="F35" s="6">
        <v>1</v>
      </c>
      <c r="G35" s="49" t="s">
        <v>123</v>
      </c>
      <c r="H35" s="16"/>
      <c r="I35" s="16"/>
      <c r="J35" s="28"/>
      <c r="K35" s="16"/>
      <c r="L35" s="28"/>
      <c r="M35" s="16"/>
      <c r="N35" s="19">
        <v>1</v>
      </c>
      <c r="O35" s="22">
        <v>2</v>
      </c>
      <c r="P35" s="16"/>
      <c r="Q35" s="16"/>
      <c r="R35" s="16"/>
      <c r="S35" s="16"/>
      <c r="T35" s="28"/>
      <c r="U35" s="19">
        <v>1</v>
      </c>
      <c r="V35" s="22">
        <v>2</v>
      </c>
      <c r="W35" s="16"/>
      <c r="X35" s="16"/>
      <c r="Y35" s="16"/>
      <c r="Z35" s="16"/>
      <c r="AA35" s="16"/>
      <c r="AB35" s="28"/>
      <c r="AC35" s="16"/>
      <c r="AD35" s="28"/>
      <c r="AE35" s="16"/>
      <c r="AF35" s="28"/>
      <c r="AG35" s="16"/>
      <c r="AH35" s="16">
        <f t="shared" si="0"/>
        <v>6</v>
      </c>
      <c r="AI35" s="12" t="s">
        <v>159</v>
      </c>
      <c r="AJ35" s="4"/>
      <c r="AK35" s="4"/>
    </row>
    <row r="36" spans="1:37" x14ac:dyDescent="0.3">
      <c r="A36" s="44" t="s">
        <v>65</v>
      </c>
      <c r="B36" s="6" t="s">
        <v>76</v>
      </c>
      <c r="C36" s="13" t="s">
        <v>115</v>
      </c>
      <c r="D36" s="13">
        <v>366702</v>
      </c>
      <c r="E36" s="15" t="s">
        <v>125</v>
      </c>
      <c r="F36" s="6">
        <v>1</v>
      </c>
      <c r="G36" s="49" t="s">
        <v>25</v>
      </c>
      <c r="H36" s="16"/>
      <c r="I36" s="16"/>
      <c r="J36" s="28"/>
      <c r="K36" s="16"/>
      <c r="L36" s="28"/>
      <c r="M36" s="16"/>
      <c r="N36" s="16"/>
      <c r="O36" s="16"/>
      <c r="P36" s="16"/>
      <c r="Q36" s="16"/>
      <c r="R36" s="16"/>
      <c r="S36" s="16"/>
      <c r="T36" s="28"/>
      <c r="U36" s="16"/>
      <c r="V36" s="16"/>
      <c r="W36" s="25">
        <v>-8</v>
      </c>
      <c r="X36" s="16"/>
      <c r="Y36" s="16"/>
      <c r="Z36" s="16"/>
      <c r="AA36" s="16"/>
      <c r="AB36" s="28"/>
      <c r="AC36" s="16"/>
      <c r="AD36" s="28"/>
      <c r="AE36" s="16"/>
      <c r="AF36" s="28"/>
      <c r="AG36" s="16"/>
      <c r="AH36" s="16">
        <f t="shared" si="0"/>
        <v>-8</v>
      </c>
      <c r="AI36" s="12" t="s">
        <v>160</v>
      </c>
      <c r="AJ36" s="4"/>
      <c r="AK36" s="4"/>
    </row>
    <row r="37" spans="1:37" x14ac:dyDescent="0.3">
      <c r="A37" s="44" t="s">
        <v>66</v>
      </c>
      <c r="B37" s="6" t="s">
        <v>78</v>
      </c>
      <c r="C37" s="13" t="s">
        <v>85</v>
      </c>
      <c r="D37" s="13" t="s">
        <v>122</v>
      </c>
      <c r="E37" s="13" t="s">
        <v>122</v>
      </c>
      <c r="F37" s="13" t="s">
        <v>122</v>
      </c>
      <c r="G37" s="49" t="s">
        <v>124</v>
      </c>
      <c r="H37" s="16"/>
      <c r="I37" s="16"/>
      <c r="J37" s="28"/>
      <c r="K37" s="16"/>
      <c r="L37" s="28"/>
      <c r="M37" s="16"/>
      <c r="N37" s="19">
        <v>1</v>
      </c>
      <c r="O37" s="16"/>
      <c r="P37" s="16"/>
      <c r="Q37" s="16"/>
      <c r="R37" s="16"/>
      <c r="S37" s="16"/>
      <c r="T37" s="28"/>
      <c r="U37" s="16"/>
      <c r="V37" s="16"/>
      <c r="W37" s="16"/>
      <c r="X37" s="16"/>
      <c r="Y37" s="16"/>
      <c r="Z37" s="16"/>
      <c r="AA37" s="16"/>
      <c r="AB37" s="28"/>
      <c r="AC37" s="16"/>
      <c r="AD37" s="28"/>
      <c r="AE37" s="16"/>
      <c r="AF37" s="28"/>
      <c r="AG37" s="16"/>
      <c r="AH37" s="16">
        <f t="shared" si="0"/>
        <v>1</v>
      </c>
      <c r="AI37" s="12" t="s">
        <v>161</v>
      </c>
      <c r="AJ37" s="4"/>
      <c r="AK37" s="4"/>
    </row>
    <row r="38" spans="1:37" ht="46.8" x14ac:dyDescent="0.3">
      <c r="A38" s="44" t="s">
        <v>67</v>
      </c>
      <c r="B38" s="6" t="s">
        <v>24</v>
      </c>
      <c r="C38" s="13" t="s">
        <v>116</v>
      </c>
      <c r="D38" s="13">
        <v>632827</v>
      </c>
      <c r="E38" s="48" t="s">
        <v>172</v>
      </c>
      <c r="F38" s="6">
        <v>1</v>
      </c>
      <c r="G38" s="49" t="s">
        <v>125</v>
      </c>
      <c r="H38" s="16"/>
      <c r="I38" s="16"/>
      <c r="J38" s="28"/>
      <c r="K38" s="16"/>
      <c r="L38" s="28"/>
      <c r="M38" s="16"/>
      <c r="N38" s="19">
        <v>1</v>
      </c>
      <c r="O38" s="16"/>
      <c r="P38" s="16"/>
      <c r="Q38" s="16"/>
      <c r="R38" s="16"/>
      <c r="S38" s="16"/>
      <c r="T38" s="28"/>
      <c r="U38" s="16"/>
      <c r="V38" s="16"/>
      <c r="W38" s="16"/>
      <c r="X38" s="16"/>
      <c r="Y38" s="16"/>
      <c r="Z38" s="16"/>
      <c r="AA38" s="16"/>
      <c r="AB38" s="28"/>
      <c r="AC38" s="16"/>
      <c r="AD38" s="28"/>
      <c r="AE38" s="24">
        <v>-1</v>
      </c>
      <c r="AF38" s="28"/>
      <c r="AG38" s="24">
        <v>-1</v>
      </c>
      <c r="AH38" s="16">
        <f t="shared" si="0"/>
        <v>-1</v>
      </c>
      <c r="AI38" s="12" t="s">
        <v>162</v>
      </c>
      <c r="AJ38" s="4"/>
      <c r="AK38" s="4"/>
    </row>
    <row r="39" spans="1:37" ht="31.2" x14ac:dyDescent="0.3">
      <c r="A39" s="44" t="s">
        <v>68</v>
      </c>
      <c r="B39" s="6" t="s">
        <v>78</v>
      </c>
      <c r="C39" s="13" t="s">
        <v>117</v>
      </c>
      <c r="D39" s="13">
        <v>25216</v>
      </c>
      <c r="E39" s="15" t="s">
        <v>173</v>
      </c>
      <c r="F39" s="6">
        <v>2</v>
      </c>
      <c r="G39" s="49" t="s">
        <v>125</v>
      </c>
      <c r="H39" s="16"/>
      <c r="I39" s="16"/>
      <c r="J39" s="28"/>
      <c r="K39" s="16"/>
      <c r="L39" s="28"/>
      <c r="M39" s="16"/>
      <c r="N39" s="16"/>
      <c r="O39" s="16"/>
      <c r="P39" s="16"/>
      <c r="Q39" s="16"/>
      <c r="R39" s="16"/>
      <c r="S39" s="16"/>
      <c r="T39" s="28"/>
      <c r="U39" s="16"/>
      <c r="V39" s="16"/>
      <c r="W39" s="16"/>
      <c r="X39" s="16"/>
      <c r="Y39" s="16"/>
      <c r="Z39" s="16"/>
      <c r="AA39" s="16"/>
      <c r="AB39" s="28"/>
      <c r="AC39" s="16"/>
      <c r="AD39" s="28"/>
      <c r="AE39" s="24">
        <v>-1</v>
      </c>
      <c r="AF39" s="28"/>
      <c r="AG39" s="24">
        <v>-1</v>
      </c>
      <c r="AH39" s="16">
        <f t="shared" si="0"/>
        <v>-2</v>
      </c>
      <c r="AI39" s="12" t="s">
        <v>163</v>
      </c>
      <c r="AJ39" s="4"/>
      <c r="AK39" s="4"/>
    </row>
    <row r="40" spans="1:37" x14ac:dyDescent="0.3">
      <c r="A40" s="44" t="s">
        <v>69</v>
      </c>
      <c r="B40" s="6" t="s">
        <v>74</v>
      </c>
      <c r="C40" s="13" t="s">
        <v>118</v>
      </c>
      <c r="D40" s="13">
        <v>1687586</v>
      </c>
      <c r="E40" s="15" t="s">
        <v>15</v>
      </c>
      <c r="F40" s="6">
        <v>1</v>
      </c>
      <c r="G40" s="49" t="s">
        <v>123</v>
      </c>
      <c r="H40" s="17">
        <v>8</v>
      </c>
      <c r="I40" s="16"/>
      <c r="J40" s="28"/>
      <c r="K40" s="16"/>
      <c r="L40" s="28"/>
      <c r="M40" s="16"/>
      <c r="N40" s="19">
        <v>1</v>
      </c>
      <c r="O40" s="16"/>
      <c r="P40" s="16"/>
      <c r="Q40" s="16"/>
      <c r="R40" s="16"/>
      <c r="S40" s="16"/>
      <c r="T40" s="28"/>
      <c r="U40" s="16"/>
      <c r="V40" s="16"/>
      <c r="W40" s="16"/>
      <c r="X40" s="16"/>
      <c r="Y40" s="16"/>
      <c r="Z40" s="16"/>
      <c r="AA40" s="16"/>
      <c r="AB40" s="28"/>
      <c r="AC40" s="16"/>
      <c r="AD40" s="28"/>
      <c r="AE40" s="16"/>
      <c r="AF40" s="28"/>
      <c r="AG40" s="16"/>
      <c r="AH40" s="16">
        <f t="shared" si="0"/>
        <v>9</v>
      </c>
      <c r="AI40" s="12" t="s">
        <v>164</v>
      </c>
      <c r="AJ40" s="4"/>
      <c r="AK40" s="4"/>
    </row>
    <row r="41" spans="1:37" x14ac:dyDescent="0.3">
      <c r="A41" s="44" t="s">
        <v>70</v>
      </c>
      <c r="B41" s="6" t="s">
        <v>78</v>
      </c>
      <c r="C41" s="13" t="s">
        <v>86</v>
      </c>
      <c r="D41" s="13" t="s">
        <v>122</v>
      </c>
      <c r="E41" s="13" t="s">
        <v>122</v>
      </c>
      <c r="F41" s="13" t="s">
        <v>122</v>
      </c>
      <c r="G41" s="49" t="s">
        <v>125</v>
      </c>
      <c r="H41" s="16"/>
      <c r="I41" s="16"/>
      <c r="J41" s="28"/>
      <c r="K41" s="16"/>
      <c r="L41" s="28"/>
      <c r="M41" s="16"/>
      <c r="N41" s="19">
        <v>1</v>
      </c>
      <c r="O41" s="16"/>
      <c r="P41" s="16"/>
      <c r="Q41" s="16"/>
      <c r="R41" s="16"/>
      <c r="S41" s="16"/>
      <c r="T41" s="28"/>
      <c r="U41" s="16"/>
      <c r="V41" s="16"/>
      <c r="W41" s="16"/>
      <c r="X41" s="16"/>
      <c r="Y41" s="16"/>
      <c r="Z41" s="16"/>
      <c r="AA41" s="16"/>
      <c r="AB41" s="28"/>
      <c r="AC41" s="16"/>
      <c r="AD41" s="28"/>
      <c r="AE41" s="24">
        <v>-1</v>
      </c>
      <c r="AF41" s="28"/>
      <c r="AG41" s="24">
        <v>-1</v>
      </c>
      <c r="AH41" s="16">
        <f t="shared" si="0"/>
        <v>-1</v>
      </c>
      <c r="AI41" s="12" t="s">
        <v>165</v>
      </c>
      <c r="AJ41" s="4"/>
      <c r="AK41" s="4"/>
    </row>
    <row r="42" spans="1:37" ht="31.2" x14ac:dyDescent="0.3">
      <c r="A42" s="44" t="s">
        <v>71</v>
      </c>
      <c r="B42" s="6" t="s">
        <v>23</v>
      </c>
      <c r="C42" s="13" t="s">
        <v>119</v>
      </c>
      <c r="D42" s="13">
        <v>2195720</v>
      </c>
      <c r="E42" s="15" t="s">
        <v>170</v>
      </c>
      <c r="F42" s="6">
        <v>1</v>
      </c>
      <c r="G42" s="49" t="s">
        <v>125</v>
      </c>
      <c r="H42" s="16"/>
      <c r="I42" s="16"/>
      <c r="J42" s="28"/>
      <c r="K42" s="16"/>
      <c r="L42" s="28"/>
      <c r="M42" s="16"/>
      <c r="N42" s="38"/>
      <c r="O42" s="16"/>
      <c r="P42" s="16"/>
      <c r="Q42" s="16"/>
      <c r="R42" s="16"/>
      <c r="S42" s="16"/>
      <c r="T42" s="28"/>
      <c r="U42" s="16"/>
      <c r="V42" s="16"/>
      <c r="W42" s="16"/>
      <c r="X42" s="16"/>
      <c r="Y42" s="16"/>
      <c r="Z42" s="16"/>
      <c r="AA42" s="24">
        <v>-1</v>
      </c>
      <c r="AB42" s="28"/>
      <c r="AC42" s="24">
        <v>-1</v>
      </c>
      <c r="AD42" s="28"/>
      <c r="AE42" s="16"/>
      <c r="AF42" s="28"/>
      <c r="AG42" s="16"/>
      <c r="AH42" s="16">
        <f t="shared" si="0"/>
        <v>-2</v>
      </c>
      <c r="AI42" s="12" t="s">
        <v>166</v>
      </c>
      <c r="AJ42" s="4"/>
      <c r="AK42" s="4"/>
    </row>
    <row r="43" spans="1:37" x14ac:dyDescent="0.3">
      <c r="A43" s="44" t="s">
        <v>72</v>
      </c>
      <c r="B43" s="6" t="s">
        <v>78</v>
      </c>
      <c r="C43" s="13" t="s">
        <v>120</v>
      </c>
      <c r="D43" s="13">
        <v>25195</v>
      </c>
      <c r="E43" s="15" t="s">
        <v>25</v>
      </c>
      <c r="F43" s="6">
        <v>2</v>
      </c>
      <c r="G43" s="49" t="s">
        <v>25</v>
      </c>
      <c r="H43" s="16"/>
      <c r="I43" s="16"/>
      <c r="J43" s="28"/>
      <c r="K43" s="16"/>
      <c r="L43" s="28"/>
      <c r="M43" s="16"/>
      <c r="N43" s="16"/>
      <c r="O43" s="16"/>
      <c r="P43" s="16"/>
      <c r="Q43" s="16"/>
      <c r="R43" s="16"/>
      <c r="S43" s="16"/>
      <c r="T43" s="28"/>
      <c r="U43" s="16"/>
      <c r="V43" s="16"/>
      <c r="W43" s="25">
        <v>-8</v>
      </c>
      <c r="X43" s="16"/>
      <c r="Y43" s="16"/>
      <c r="Z43" s="16"/>
      <c r="AA43" s="16"/>
      <c r="AB43" s="28"/>
      <c r="AC43" s="16"/>
      <c r="AD43" s="28"/>
      <c r="AE43" s="24">
        <v>-1</v>
      </c>
      <c r="AF43" s="28"/>
      <c r="AG43" s="24">
        <v>-1</v>
      </c>
      <c r="AH43" s="16">
        <f t="shared" si="0"/>
        <v>-10</v>
      </c>
      <c r="AI43" s="12" t="s">
        <v>167</v>
      </c>
      <c r="AJ43" s="4"/>
      <c r="AK43" s="4"/>
    </row>
    <row r="44" spans="1:37" ht="31.2" x14ac:dyDescent="0.3">
      <c r="A44" s="44" t="s">
        <v>73</v>
      </c>
      <c r="B44" s="6" t="s">
        <v>20</v>
      </c>
      <c r="C44" s="13" t="s">
        <v>121</v>
      </c>
      <c r="D44" s="13">
        <v>2675829</v>
      </c>
      <c r="E44" s="15" t="s">
        <v>169</v>
      </c>
      <c r="F44" s="6">
        <v>2</v>
      </c>
      <c r="G44" s="49" t="s">
        <v>123</v>
      </c>
      <c r="H44" s="17">
        <v>8</v>
      </c>
      <c r="I44" s="16"/>
      <c r="J44" s="28"/>
      <c r="K44" s="16"/>
      <c r="L44" s="28"/>
      <c r="M44" s="16"/>
      <c r="N44" s="19">
        <v>1</v>
      </c>
      <c r="O44" s="16"/>
      <c r="P44" s="16"/>
      <c r="Q44" s="16"/>
      <c r="R44" s="16"/>
      <c r="S44" s="16"/>
      <c r="T44" s="28"/>
      <c r="U44" s="16"/>
      <c r="V44" s="16"/>
      <c r="W44" s="16"/>
      <c r="X44" s="16"/>
      <c r="Y44" s="16"/>
      <c r="Z44" s="16"/>
      <c r="AA44" s="16"/>
      <c r="AB44" s="28"/>
      <c r="AC44" s="16"/>
      <c r="AD44" s="28"/>
      <c r="AE44" s="16"/>
      <c r="AF44" s="28"/>
      <c r="AG44" s="16"/>
      <c r="AH44" s="16">
        <f t="shared" si="0"/>
        <v>9</v>
      </c>
      <c r="AI44" s="12" t="s">
        <v>168</v>
      </c>
      <c r="AJ44" s="36"/>
      <c r="AK44" s="37"/>
    </row>
    <row r="45" spans="1:37" ht="31.2" x14ac:dyDescent="0.3">
      <c r="A45" s="44" t="s">
        <v>199</v>
      </c>
      <c r="B45" s="6" t="s">
        <v>23</v>
      </c>
      <c r="C45" s="13" t="s">
        <v>195</v>
      </c>
      <c r="D45" s="13">
        <v>37355</v>
      </c>
      <c r="E45" s="15" t="s">
        <v>170</v>
      </c>
      <c r="F45" s="6">
        <v>0</v>
      </c>
      <c r="G45" s="49" t="s">
        <v>196</v>
      </c>
      <c r="H45" s="16"/>
      <c r="I45" s="16"/>
      <c r="J45" s="28"/>
      <c r="K45" s="16"/>
      <c r="L45" s="28"/>
      <c r="M45" s="16"/>
      <c r="N45" s="19">
        <v>1</v>
      </c>
      <c r="O45" s="16"/>
      <c r="P45" s="16"/>
      <c r="Q45" s="16"/>
      <c r="R45" s="16"/>
      <c r="S45" s="16"/>
      <c r="T45" s="28"/>
      <c r="U45" s="16"/>
      <c r="V45" s="16"/>
      <c r="W45" s="16"/>
      <c r="X45" s="16"/>
      <c r="Y45" s="16"/>
      <c r="Z45" s="16"/>
      <c r="AA45" s="16"/>
      <c r="AB45" s="28"/>
      <c r="AC45" s="16"/>
      <c r="AD45" s="28"/>
      <c r="AE45" s="16"/>
      <c r="AF45" s="28"/>
      <c r="AG45" s="16"/>
      <c r="AH45" s="16">
        <f t="shared" si="0"/>
        <v>1</v>
      </c>
      <c r="AI45" s="23" t="s">
        <v>197</v>
      </c>
    </row>
    <row r="46" spans="1:37" x14ac:dyDescent="0.3">
      <c r="A46" s="44" t="s">
        <v>200</v>
      </c>
      <c r="B46" s="6" t="s">
        <v>23</v>
      </c>
      <c r="C46" s="13" t="s">
        <v>201</v>
      </c>
      <c r="D46" s="13">
        <v>439749</v>
      </c>
      <c r="E46" s="15" t="s">
        <v>123</v>
      </c>
      <c r="F46" s="6">
        <v>2</v>
      </c>
      <c r="G46" s="49" t="s">
        <v>170</v>
      </c>
      <c r="H46" s="16"/>
      <c r="I46" s="16"/>
      <c r="J46" s="28"/>
      <c r="K46" s="16"/>
      <c r="L46" s="28"/>
      <c r="M46" s="22">
        <v>2</v>
      </c>
      <c r="N46" s="19">
        <v>1</v>
      </c>
      <c r="O46" s="16"/>
      <c r="P46" s="16"/>
      <c r="Q46" s="16"/>
      <c r="R46" s="16"/>
      <c r="S46" s="16"/>
      <c r="T46" s="28"/>
      <c r="U46" s="19">
        <v>1</v>
      </c>
      <c r="V46" s="16"/>
      <c r="W46" s="16"/>
      <c r="X46" s="16"/>
      <c r="Y46" s="16"/>
      <c r="Z46" s="16"/>
      <c r="AA46" s="16"/>
      <c r="AB46" s="28"/>
      <c r="AC46" s="16"/>
      <c r="AD46" s="28"/>
      <c r="AE46" s="16"/>
      <c r="AF46" s="28"/>
      <c r="AG46" s="16"/>
      <c r="AH46" s="16">
        <v>4</v>
      </c>
      <c r="AI46" s="23" t="s">
        <v>202</v>
      </c>
    </row>
    <row r="47" spans="1:37" x14ac:dyDescent="0.3">
      <c r="E47" s="51"/>
      <c r="F47" s="7"/>
      <c r="H47" s="2">
        <f>COUNTA(H2:H46)</f>
        <v>9</v>
      </c>
      <c r="I47" s="2">
        <f t="shared" ref="I47:AG47" si="1">COUNTA(I2:I46)</f>
        <v>0</v>
      </c>
      <c r="J47" s="2">
        <f t="shared" si="1"/>
        <v>0</v>
      </c>
      <c r="K47" s="2">
        <f t="shared" si="1"/>
        <v>9</v>
      </c>
      <c r="L47" s="2">
        <f t="shared" si="1"/>
        <v>0</v>
      </c>
      <c r="M47" s="2">
        <f t="shared" si="1"/>
        <v>1</v>
      </c>
      <c r="N47" s="2">
        <f t="shared" si="1"/>
        <v>32</v>
      </c>
      <c r="O47" s="2">
        <f t="shared" si="1"/>
        <v>17</v>
      </c>
      <c r="P47" s="2">
        <f t="shared" si="1"/>
        <v>0</v>
      </c>
      <c r="Q47" s="2">
        <f t="shared" si="1"/>
        <v>1</v>
      </c>
      <c r="R47" s="2">
        <f t="shared" si="1"/>
        <v>0</v>
      </c>
      <c r="S47" s="2">
        <f t="shared" si="1"/>
        <v>3</v>
      </c>
      <c r="T47" s="2">
        <f t="shared" si="1"/>
        <v>0</v>
      </c>
      <c r="U47" s="2">
        <f t="shared" si="1"/>
        <v>17</v>
      </c>
      <c r="V47" s="2">
        <f t="shared" si="1"/>
        <v>19</v>
      </c>
      <c r="W47" s="2">
        <f t="shared" si="1"/>
        <v>7</v>
      </c>
      <c r="X47" s="2">
        <f t="shared" si="1"/>
        <v>0</v>
      </c>
      <c r="Y47" s="2">
        <f t="shared" si="1"/>
        <v>0</v>
      </c>
      <c r="Z47" s="2">
        <f t="shared" si="1"/>
        <v>1</v>
      </c>
      <c r="AA47" s="2">
        <f t="shared" si="1"/>
        <v>1</v>
      </c>
      <c r="AB47" s="2">
        <f t="shared" si="1"/>
        <v>0</v>
      </c>
      <c r="AC47" s="2">
        <f t="shared" si="1"/>
        <v>2</v>
      </c>
      <c r="AD47" s="2">
        <f t="shared" si="1"/>
        <v>0</v>
      </c>
      <c r="AE47" s="2">
        <f t="shared" si="1"/>
        <v>8</v>
      </c>
      <c r="AF47" s="2">
        <f t="shared" si="1"/>
        <v>0</v>
      </c>
      <c r="AG47" s="2">
        <f t="shared" si="1"/>
        <v>8</v>
      </c>
    </row>
    <row r="48" spans="1:37" x14ac:dyDescent="0.3">
      <c r="I48" s="46"/>
      <c r="J48" s="2"/>
      <c r="L48" s="2"/>
      <c r="M48" s="46"/>
      <c r="R48" s="46"/>
      <c r="T48" s="2"/>
      <c r="U48" s="46"/>
      <c r="Y48" s="46"/>
      <c r="AB48" s="2"/>
      <c r="AD48" s="2"/>
      <c r="AF48" s="1"/>
    </row>
    <row r="49" spans="2:32" x14ac:dyDescent="0.3">
      <c r="B49" s="35" t="s">
        <v>186</v>
      </c>
      <c r="G49" s="52" t="s">
        <v>185</v>
      </c>
      <c r="J49" s="2"/>
      <c r="L49" s="2"/>
      <c r="T49" s="2"/>
      <c r="X49" s="39"/>
      <c r="AB49" s="2"/>
      <c r="AD49" s="2"/>
      <c r="AF49" s="1"/>
    </row>
    <row r="50" spans="2:32" x14ac:dyDescent="0.3">
      <c r="B50" s="34" t="s">
        <v>187</v>
      </c>
      <c r="C50" s="7">
        <f>COUNTIF(B2:B45, "missense")</f>
        <v>19</v>
      </c>
      <c r="G50" s="2" t="s">
        <v>15</v>
      </c>
      <c r="H50" s="2">
        <f>COUNTIF(G2:G46, "Pathogenic*")</f>
        <v>8</v>
      </c>
      <c r="J50" s="2"/>
      <c r="L50" s="2"/>
      <c r="T50" s="2"/>
      <c r="AB50" s="2"/>
      <c r="AD50" s="2"/>
      <c r="AF50" s="1"/>
    </row>
    <row r="51" spans="2:32" x14ac:dyDescent="0.3">
      <c r="B51" s="34" t="s">
        <v>188</v>
      </c>
      <c r="C51" s="7">
        <f>COUNTIF(B2:B45, "nonsense")</f>
        <v>2</v>
      </c>
      <c r="G51" s="2" t="s">
        <v>123</v>
      </c>
      <c r="H51" s="2">
        <f>COUNTIF(G2:G46, "*Likely pathogenic*")</f>
        <v>13</v>
      </c>
      <c r="J51" s="2"/>
      <c r="L51" s="2"/>
      <c r="T51" s="2"/>
      <c r="AB51" s="2"/>
      <c r="AD51" s="2"/>
      <c r="AF51" s="1"/>
    </row>
    <row r="52" spans="2:32" x14ac:dyDescent="0.3">
      <c r="B52" s="34" t="s">
        <v>189</v>
      </c>
      <c r="C52" s="7">
        <f>COUNTIF(B2:B45, "synonymous")</f>
        <v>6</v>
      </c>
      <c r="G52" s="2" t="s">
        <v>170</v>
      </c>
      <c r="H52" s="2">
        <f>COUNTIF(G2:G46, "Uncertain significance*")</f>
        <v>10</v>
      </c>
      <c r="J52" s="2"/>
      <c r="L52" s="2"/>
      <c r="T52" s="2"/>
      <c r="AB52" s="2"/>
      <c r="AD52" s="2"/>
      <c r="AF52" s="1"/>
    </row>
    <row r="53" spans="2:32" x14ac:dyDescent="0.3">
      <c r="B53" s="34" t="s">
        <v>77</v>
      </c>
      <c r="C53" s="7">
        <f>COUNTIF(B2:B45, "intronic")</f>
        <v>8</v>
      </c>
      <c r="G53" s="2" t="s">
        <v>125</v>
      </c>
      <c r="H53" s="2">
        <f>COUNTIF(G2:G46, "*Likely benign*")</f>
        <v>7</v>
      </c>
      <c r="J53" s="2"/>
      <c r="L53" s="2"/>
      <c r="T53" s="2"/>
      <c r="AB53" s="2"/>
      <c r="AD53" s="2"/>
      <c r="AF53" s="1"/>
    </row>
    <row r="54" spans="2:32" x14ac:dyDescent="0.3">
      <c r="B54" s="34" t="s">
        <v>191</v>
      </c>
      <c r="C54" s="7">
        <f>COUNTIF(B2:B45, "splice site")</f>
        <v>2</v>
      </c>
      <c r="G54" s="2" t="s">
        <v>25</v>
      </c>
      <c r="H54" s="2">
        <f>COUNTIF(G2:G46, "Benign*")</f>
        <v>7</v>
      </c>
      <c r="J54" s="2"/>
      <c r="L54" s="47"/>
      <c r="M54" s="47"/>
      <c r="N54" s="47"/>
      <c r="O54" s="47"/>
      <c r="T54" s="2"/>
      <c r="AB54" s="2"/>
      <c r="AD54" s="2"/>
      <c r="AF54" s="1"/>
    </row>
    <row r="55" spans="2:32" x14ac:dyDescent="0.3">
      <c r="B55" s="34" t="s">
        <v>76</v>
      </c>
      <c r="C55" s="7">
        <f>COUNTIF(B2:B45, "3'UTR")</f>
        <v>2</v>
      </c>
      <c r="G55" s="52" t="s">
        <v>184</v>
      </c>
      <c r="H55" s="2">
        <f>SUM(H50:H54)</f>
        <v>45</v>
      </c>
      <c r="J55" s="2"/>
      <c r="L55" s="2"/>
      <c r="T55" s="2"/>
      <c r="AB55" s="2"/>
      <c r="AD55" s="2"/>
      <c r="AF55" s="1"/>
    </row>
    <row r="56" spans="2:32" x14ac:dyDescent="0.3">
      <c r="B56" s="34" t="s">
        <v>171</v>
      </c>
      <c r="C56" s="7">
        <f>COUNTIF(B2:B45, "5'UTR")</f>
        <v>1</v>
      </c>
      <c r="J56" s="2"/>
      <c r="L56" s="2"/>
      <c r="T56" s="2"/>
      <c r="AB56" s="2"/>
      <c r="AD56" s="2"/>
      <c r="AF56" s="1"/>
    </row>
    <row r="57" spans="2:32" x14ac:dyDescent="0.3">
      <c r="B57" s="34" t="s">
        <v>190</v>
      </c>
      <c r="C57" s="7">
        <f>COUNTIF(B2:B45, "frameshift")</f>
        <v>2</v>
      </c>
      <c r="J57" s="2"/>
      <c r="L57" s="2"/>
      <c r="T57" s="2"/>
      <c r="AB57" s="2"/>
      <c r="AD57" s="2"/>
      <c r="AF57" s="1"/>
    </row>
    <row r="58" spans="2:32" x14ac:dyDescent="0.3">
      <c r="B58" s="34" t="s">
        <v>176</v>
      </c>
      <c r="C58" s="7">
        <f>COUNTIF(B2:B45, "multi-exon del")</f>
        <v>2</v>
      </c>
      <c r="J58" s="2"/>
      <c r="L58" s="2"/>
      <c r="T58" s="2"/>
      <c r="AB58" s="2"/>
      <c r="AD58" s="2"/>
      <c r="AF58" s="1"/>
    </row>
    <row r="59" spans="2:32" x14ac:dyDescent="0.3">
      <c r="B59" s="35" t="s">
        <v>184</v>
      </c>
      <c r="C59" s="7">
        <f>SUM(C50:C58)</f>
        <v>44</v>
      </c>
      <c r="J59" s="2"/>
      <c r="L59" s="2"/>
      <c r="T59" s="2"/>
      <c r="AB59" s="2"/>
      <c r="AD59" s="2"/>
      <c r="AF59" s="1"/>
    </row>
    <row r="60" spans="2:32" x14ac:dyDescent="0.3">
      <c r="J60" s="2"/>
      <c r="L60" s="2"/>
      <c r="T60" s="2"/>
      <c r="AB60" s="2"/>
      <c r="AD60" s="2"/>
      <c r="AF60" s="1"/>
    </row>
    <row r="61" spans="2:32" x14ac:dyDescent="0.3">
      <c r="B61" s="34"/>
      <c r="J61" s="2"/>
      <c r="L61" s="2"/>
      <c r="T61" s="2"/>
      <c r="AB61" s="2"/>
      <c r="AD61" s="2"/>
      <c r="AF61" s="1"/>
    </row>
    <row r="62" spans="2:32" x14ac:dyDescent="0.3">
      <c r="J62" s="2"/>
      <c r="L62" s="2"/>
      <c r="T62" s="2"/>
      <c r="AB62" s="2"/>
      <c r="AD62" s="2"/>
      <c r="AF62" s="1"/>
    </row>
    <row r="63" spans="2:32" x14ac:dyDescent="0.3">
      <c r="J63" s="2"/>
      <c r="L63" s="2"/>
      <c r="T63" s="2"/>
      <c r="AB63" s="2"/>
      <c r="AD63" s="2"/>
      <c r="AF63" s="1"/>
    </row>
    <row r="64" spans="2:32" x14ac:dyDescent="0.3">
      <c r="J64" s="2"/>
      <c r="L64" s="2"/>
      <c r="T64" s="2"/>
      <c r="AB64" s="2"/>
      <c r="AD64" s="2"/>
      <c r="AF64" s="1"/>
    </row>
    <row r="65" spans="10:32" x14ac:dyDescent="0.3">
      <c r="J65" s="2"/>
      <c r="L65" s="2"/>
      <c r="T65" s="2"/>
      <c r="AB65" s="2"/>
      <c r="AD65" s="2"/>
      <c r="AF65" s="1"/>
    </row>
    <row r="66" spans="10:32" x14ac:dyDescent="0.3">
      <c r="J66" s="2"/>
      <c r="L66" s="2"/>
      <c r="T66" s="2"/>
      <c r="AB66" s="2"/>
      <c r="AD66" s="2"/>
      <c r="AF66" s="1"/>
    </row>
    <row r="67" spans="10:32" x14ac:dyDescent="0.3">
      <c r="J67" s="2"/>
      <c r="L67" s="2"/>
      <c r="T67" s="2"/>
      <c r="AB67" s="2"/>
      <c r="AD67" s="2"/>
      <c r="AF67" s="1"/>
    </row>
    <row r="68" spans="10:32" x14ac:dyDescent="0.3">
      <c r="J68" s="2"/>
      <c r="L68" s="2"/>
      <c r="T68" s="2"/>
      <c r="AB68" s="2"/>
      <c r="AD68" s="2"/>
      <c r="AF68" s="1"/>
    </row>
    <row r="69" spans="10:32" x14ac:dyDescent="0.3">
      <c r="J69" s="2"/>
      <c r="L69" s="2"/>
      <c r="T69" s="2"/>
      <c r="AB69" s="2"/>
      <c r="AD69" s="2"/>
      <c r="AF69" s="1"/>
    </row>
    <row r="70" spans="10:32" x14ac:dyDescent="0.3">
      <c r="J70" s="2"/>
      <c r="L70" s="2"/>
      <c r="T70" s="2"/>
      <c r="AB70" s="2"/>
      <c r="AD70" s="2"/>
      <c r="AF70" s="1"/>
    </row>
    <row r="71" spans="10:32" x14ac:dyDescent="0.3">
      <c r="J71" s="2"/>
      <c r="L71" s="2"/>
      <c r="T71" s="2"/>
      <c r="AB71" s="2"/>
      <c r="AD71" s="2"/>
      <c r="AF71" s="1"/>
    </row>
    <row r="72" spans="10:32" x14ac:dyDescent="0.3">
      <c r="J72" s="2"/>
      <c r="L72" s="2"/>
      <c r="T72" s="2"/>
      <c r="AB72" s="2"/>
      <c r="AD72" s="2"/>
      <c r="AF72" s="1"/>
    </row>
    <row r="73" spans="10:32" x14ac:dyDescent="0.3">
      <c r="J73" s="2"/>
      <c r="L73" s="2"/>
      <c r="T73" s="2"/>
      <c r="AB73" s="2"/>
      <c r="AD73" s="2"/>
      <c r="AF73" s="1"/>
    </row>
    <row r="74" spans="10:32" x14ac:dyDescent="0.3">
      <c r="J74" s="2"/>
      <c r="L74" s="2"/>
      <c r="T74" s="2"/>
      <c r="AB74" s="2"/>
      <c r="AD74" s="2"/>
      <c r="AF74" s="1"/>
    </row>
    <row r="75" spans="10:32" x14ac:dyDescent="0.3">
      <c r="J75" s="2"/>
      <c r="L75" s="2"/>
      <c r="T75" s="2"/>
      <c r="AB75" s="2"/>
      <c r="AD75" s="2"/>
      <c r="AF75" s="1"/>
    </row>
    <row r="76" spans="10:32" x14ac:dyDescent="0.3">
      <c r="J76" s="2"/>
      <c r="L76" s="2"/>
      <c r="T76" s="2"/>
      <c r="AB76" s="2"/>
      <c r="AD76" s="2"/>
      <c r="AF76" s="1"/>
    </row>
    <row r="77" spans="10:32" x14ac:dyDescent="0.3">
      <c r="J77" s="2"/>
      <c r="L77" s="2"/>
      <c r="T77" s="2"/>
      <c r="AB77" s="2"/>
      <c r="AD77" s="2"/>
      <c r="AF77" s="1"/>
    </row>
    <row r="78" spans="10:32" x14ac:dyDescent="0.3">
      <c r="J78" s="2"/>
      <c r="L78" s="2"/>
      <c r="T78" s="2"/>
      <c r="AB78" s="2"/>
      <c r="AD78" s="2"/>
      <c r="AF78" s="1"/>
    </row>
    <row r="79" spans="10:32" x14ac:dyDescent="0.3">
      <c r="J79" s="2"/>
      <c r="L79" s="2"/>
      <c r="T79" s="2"/>
      <c r="AB79" s="2"/>
      <c r="AD79" s="2"/>
      <c r="AF79" s="1"/>
    </row>
    <row r="80" spans="10:32" x14ac:dyDescent="0.3">
      <c r="J80" s="2"/>
      <c r="L80" s="2"/>
      <c r="T80" s="2"/>
      <c r="AB80" s="2"/>
      <c r="AD80" s="2"/>
      <c r="AF80" s="1"/>
    </row>
    <row r="81" spans="10:32" x14ac:dyDescent="0.3">
      <c r="J81" s="2"/>
      <c r="L81" s="2"/>
      <c r="T81" s="2"/>
      <c r="AB81" s="2"/>
      <c r="AD81" s="2"/>
      <c r="AF81" s="1"/>
    </row>
    <row r="82" spans="10:32" x14ac:dyDescent="0.3">
      <c r="J82" s="2"/>
      <c r="L82" s="2"/>
      <c r="T82" s="2"/>
      <c r="AB82" s="2"/>
      <c r="AD82" s="2"/>
      <c r="AF82" s="1"/>
    </row>
    <row r="83" spans="10:32" x14ac:dyDescent="0.3">
      <c r="J83" s="2"/>
      <c r="L83" s="2"/>
      <c r="T83" s="2"/>
      <c r="AB83" s="2"/>
      <c r="AD83" s="2"/>
      <c r="AF83" s="1"/>
    </row>
    <row r="84" spans="10:32" x14ac:dyDescent="0.3">
      <c r="J84" s="2"/>
      <c r="L84" s="2"/>
      <c r="T84" s="2"/>
      <c r="AB84" s="2"/>
      <c r="AD84" s="2"/>
      <c r="AF84" s="1"/>
    </row>
    <row r="85" spans="10:32" x14ac:dyDescent="0.3">
      <c r="J85" s="2"/>
      <c r="L85" s="2"/>
      <c r="T85" s="2"/>
      <c r="AB85" s="2"/>
      <c r="AD85" s="2"/>
      <c r="AF85" s="1"/>
    </row>
    <row r="86" spans="10:32" x14ac:dyDescent="0.3">
      <c r="J86" s="2"/>
      <c r="L86" s="2"/>
      <c r="T86" s="2"/>
      <c r="AB86" s="2"/>
      <c r="AD86" s="2"/>
      <c r="AF86" s="1"/>
    </row>
    <row r="87" spans="10:32" x14ac:dyDescent="0.3">
      <c r="J87" s="2"/>
      <c r="L87" s="2"/>
      <c r="T87" s="2"/>
      <c r="AB87" s="2"/>
      <c r="AD87" s="2"/>
      <c r="AF87" s="1"/>
    </row>
    <row r="88" spans="10:32" x14ac:dyDescent="0.3">
      <c r="J88" s="2"/>
      <c r="L88" s="2"/>
      <c r="T88" s="2"/>
      <c r="AB88" s="2"/>
      <c r="AD88" s="2"/>
      <c r="AF88" s="1"/>
    </row>
    <row r="89" spans="10:32" x14ac:dyDescent="0.3">
      <c r="J89" s="2"/>
      <c r="L89" s="2"/>
      <c r="T89" s="2"/>
      <c r="AB89" s="2"/>
      <c r="AD89" s="2"/>
      <c r="AF89" s="1"/>
    </row>
    <row r="90" spans="10:32" x14ac:dyDescent="0.3">
      <c r="J90" s="2"/>
      <c r="L90" s="2"/>
      <c r="T90" s="2"/>
      <c r="AB90" s="2"/>
      <c r="AD90" s="2"/>
      <c r="AF90" s="1"/>
    </row>
    <row r="91" spans="10:32" x14ac:dyDescent="0.3">
      <c r="J91" s="2"/>
      <c r="L91" s="2"/>
      <c r="T91" s="2"/>
      <c r="AB91" s="2"/>
      <c r="AD91" s="2"/>
      <c r="AF91" s="1"/>
    </row>
    <row r="92" spans="10:32" x14ac:dyDescent="0.3">
      <c r="J92" s="2"/>
      <c r="L92" s="2"/>
      <c r="T92" s="2"/>
      <c r="AB92" s="2"/>
      <c r="AD92" s="2"/>
      <c r="AF92" s="1"/>
    </row>
    <row r="93" spans="10:32" x14ac:dyDescent="0.3">
      <c r="J93" s="2"/>
      <c r="L93" s="2"/>
      <c r="T93" s="2"/>
      <c r="AB93" s="2"/>
      <c r="AD93" s="2"/>
      <c r="AF93" s="1"/>
    </row>
    <row r="94" spans="10:32" x14ac:dyDescent="0.3">
      <c r="J94" s="2"/>
      <c r="L94" s="2"/>
      <c r="T94" s="2"/>
      <c r="AB94" s="2"/>
      <c r="AD94" s="2"/>
      <c r="AF94" s="1"/>
    </row>
    <row r="95" spans="10:32" x14ac:dyDescent="0.3">
      <c r="J95" s="2"/>
      <c r="L95" s="2"/>
      <c r="T95" s="2"/>
      <c r="AB95" s="2"/>
      <c r="AD95" s="2"/>
      <c r="AF95" s="1"/>
    </row>
    <row r="96" spans="10:32" x14ac:dyDescent="0.3">
      <c r="J96" s="2"/>
      <c r="L96" s="2"/>
      <c r="T96" s="2"/>
      <c r="AB96" s="2"/>
      <c r="AD96" s="2"/>
      <c r="AF96" s="1"/>
    </row>
    <row r="97" spans="10:32" x14ac:dyDescent="0.3">
      <c r="J97" s="2"/>
      <c r="L97" s="2"/>
      <c r="T97" s="2"/>
      <c r="AB97" s="2"/>
      <c r="AD97" s="2"/>
      <c r="AF97" s="1"/>
    </row>
    <row r="98" spans="10:32" x14ac:dyDescent="0.3">
      <c r="J98" s="2"/>
      <c r="L98" s="2"/>
      <c r="T98" s="2"/>
      <c r="AB98" s="2"/>
      <c r="AD98" s="2"/>
      <c r="AF98" s="1"/>
    </row>
    <row r="99" spans="10:32" x14ac:dyDescent="0.3">
      <c r="J99" s="2"/>
      <c r="L99" s="2"/>
      <c r="T99" s="2"/>
      <c r="AB99" s="2"/>
      <c r="AD99" s="2"/>
      <c r="AF99" s="1"/>
    </row>
    <row r="100" spans="10:32" x14ac:dyDescent="0.3">
      <c r="J100" s="2"/>
      <c r="L100" s="2"/>
      <c r="T100" s="2"/>
      <c r="AB100" s="2"/>
      <c r="AD100" s="2"/>
      <c r="AF100" s="1"/>
    </row>
    <row r="101" spans="10:32" x14ac:dyDescent="0.3">
      <c r="J101" s="2"/>
      <c r="L101" s="2"/>
      <c r="T101" s="2"/>
      <c r="AB101" s="2"/>
      <c r="AD101" s="2"/>
      <c r="AF101" s="1"/>
    </row>
    <row r="102" spans="10:32" x14ac:dyDescent="0.3">
      <c r="J102" s="2"/>
      <c r="L102" s="2"/>
      <c r="T102" s="2"/>
      <c r="AB102" s="2"/>
      <c r="AD102" s="2"/>
      <c r="AF102" s="1"/>
    </row>
    <row r="103" spans="10:32" x14ac:dyDescent="0.3">
      <c r="J103" s="2"/>
      <c r="L103" s="2"/>
      <c r="T103" s="2"/>
      <c r="AB103" s="2"/>
      <c r="AD103" s="2"/>
      <c r="AF103" s="1"/>
    </row>
    <row r="104" spans="10:32" x14ac:dyDescent="0.3">
      <c r="J104" s="2"/>
      <c r="L104" s="2"/>
      <c r="T104" s="2"/>
      <c r="AB104" s="2"/>
      <c r="AD104" s="2"/>
      <c r="AF104" s="1"/>
    </row>
    <row r="105" spans="10:32" x14ac:dyDescent="0.3">
      <c r="J105" s="2"/>
      <c r="L105" s="2"/>
      <c r="T105" s="2"/>
      <c r="AB105" s="2"/>
      <c r="AD105" s="2"/>
      <c r="AF105" s="1"/>
    </row>
    <row r="106" spans="10:32" x14ac:dyDescent="0.3">
      <c r="J106" s="2"/>
      <c r="L106" s="2"/>
      <c r="T106" s="2"/>
      <c r="AB106" s="2"/>
      <c r="AD106" s="2"/>
      <c r="AF106" s="1"/>
    </row>
    <row r="107" spans="10:32" x14ac:dyDescent="0.3">
      <c r="J107" s="2"/>
      <c r="L107" s="2"/>
      <c r="T107" s="2"/>
      <c r="AB107" s="2"/>
      <c r="AD107" s="2"/>
      <c r="AF107" s="1"/>
    </row>
    <row r="108" spans="10:32" x14ac:dyDescent="0.3">
      <c r="J108" s="2"/>
      <c r="L108" s="2"/>
      <c r="T108" s="2"/>
      <c r="AB108" s="2"/>
      <c r="AD108" s="2"/>
      <c r="AF108" s="1"/>
    </row>
    <row r="109" spans="10:32" x14ac:dyDescent="0.3">
      <c r="J109" s="2"/>
      <c r="L109" s="2"/>
      <c r="T109" s="2"/>
      <c r="AB109" s="2"/>
      <c r="AD109" s="2"/>
      <c r="AF109" s="1"/>
    </row>
    <row r="110" spans="10:32" x14ac:dyDescent="0.3">
      <c r="J110" s="2"/>
      <c r="L110" s="2"/>
      <c r="T110" s="2"/>
      <c r="AB110" s="2"/>
      <c r="AD110" s="2"/>
      <c r="AF110" s="1"/>
    </row>
    <row r="111" spans="10:32" x14ac:dyDescent="0.3">
      <c r="J111" s="2"/>
      <c r="L111" s="2"/>
      <c r="T111" s="2"/>
      <c r="AB111" s="2"/>
      <c r="AD111" s="2"/>
      <c r="AF111" s="1"/>
    </row>
    <row r="112" spans="10:32" x14ac:dyDescent="0.3">
      <c r="J112" s="2"/>
      <c r="L112" s="2"/>
      <c r="T112" s="2"/>
      <c r="AB112" s="2"/>
      <c r="AD112" s="2"/>
      <c r="AF112" s="1"/>
    </row>
    <row r="113" spans="10:32" x14ac:dyDescent="0.3">
      <c r="J113" s="2"/>
      <c r="L113" s="2"/>
      <c r="T113" s="2"/>
      <c r="AB113" s="2"/>
      <c r="AD113" s="2"/>
      <c r="AF113" s="1"/>
    </row>
    <row r="114" spans="10:32" x14ac:dyDescent="0.3">
      <c r="J114" s="2"/>
      <c r="L114" s="2"/>
      <c r="T114" s="2"/>
      <c r="AB114" s="2"/>
      <c r="AD114" s="2"/>
      <c r="AF114" s="1"/>
    </row>
    <row r="115" spans="10:32" x14ac:dyDescent="0.3">
      <c r="J115" s="2"/>
      <c r="L115" s="2"/>
      <c r="T115" s="2"/>
      <c r="AB115" s="2"/>
      <c r="AD115" s="2"/>
      <c r="AF115" s="1"/>
    </row>
    <row r="116" spans="10:32" x14ac:dyDescent="0.3">
      <c r="J116" s="2"/>
      <c r="L116" s="2"/>
      <c r="T116" s="2"/>
      <c r="AB116" s="2"/>
      <c r="AD116" s="2"/>
      <c r="AF116" s="1"/>
    </row>
    <row r="117" spans="10:32" x14ac:dyDescent="0.3">
      <c r="J117" s="2"/>
      <c r="L117" s="2"/>
      <c r="T117" s="2"/>
      <c r="AB117" s="2"/>
      <c r="AD117" s="2"/>
      <c r="AF117" s="1"/>
    </row>
    <row r="118" spans="10:32" x14ac:dyDescent="0.3">
      <c r="J118" s="2"/>
      <c r="L118" s="2"/>
      <c r="T118" s="2"/>
      <c r="AB118" s="2"/>
      <c r="AD118" s="2"/>
      <c r="AF118" s="1"/>
    </row>
    <row r="119" spans="10:32" x14ac:dyDescent="0.3">
      <c r="J119" s="2"/>
      <c r="L119" s="2"/>
      <c r="T119" s="2"/>
      <c r="AB119" s="2"/>
      <c r="AD119" s="2"/>
      <c r="AF119" s="1"/>
    </row>
    <row r="120" spans="10:32" x14ac:dyDescent="0.3">
      <c r="J120" s="2"/>
      <c r="L120" s="2"/>
      <c r="T120" s="2"/>
      <c r="AB120" s="2"/>
      <c r="AD120" s="2"/>
      <c r="AF120" s="1"/>
    </row>
    <row r="121" spans="10:32" x14ac:dyDescent="0.3">
      <c r="J121" s="2"/>
      <c r="L121" s="2"/>
      <c r="T121" s="2"/>
      <c r="AB121" s="2"/>
      <c r="AD121" s="2"/>
      <c r="AF121" s="1"/>
    </row>
    <row r="122" spans="10:32" x14ac:dyDescent="0.3">
      <c r="J122" s="2"/>
      <c r="L122" s="2"/>
      <c r="T122" s="2"/>
      <c r="AB122" s="2"/>
      <c r="AD122" s="2"/>
      <c r="AF122" s="1"/>
    </row>
    <row r="123" spans="10:32" x14ac:dyDescent="0.3">
      <c r="J123" s="2"/>
      <c r="L123" s="2"/>
      <c r="T123" s="2"/>
      <c r="AB123" s="2"/>
      <c r="AD123" s="2"/>
      <c r="AF123" s="1"/>
    </row>
    <row r="124" spans="10:32" x14ac:dyDescent="0.3">
      <c r="J124" s="2"/>
      <c r="L124" s="2"/>
      <c r="T124" s="2"/>
      <c r="AB124" s="2"/>
      <c r="AD124" s="2"/>
      <c r="AF124" s="1"/>
    </row>
    <row r="125" spans="10:32" x14ac:dyDescent="0.3">
      <c r="J125" s="2"/>
      <c r="L125" s="2"/>
      <c r="T125" s="2"/>
      <c r="AB125" s="2"/>
      <c r="AD125" s="2"/>
      <c r="AF125" s="1"/>
    </row>
    <row r="126" spans="10:32" x14ac:dyDescent="0.3">
      <c r="J126" s="2"/>
      <c r="L126" s="2"/>
      <c r="T126" s="2"/>
      <c r="AB126" s="2"/>
      <c r="AD126" s="2"/>
      <c r="AF126" s="1"/>
    </row>
    <row r="127" spans="10:32" x14ac:dyDescent="0.3">
      <c r="J127" s="2"/>
      <c r="L127" s="2"/>
      <c r="T127" s="2"/>
      <c r="AB127" s="2"/>
      <c r="AD127" s="2"/>
      <c r="AF127" s="1"/>
    </row>
    <row r="128" spans="10:32" x14ac:dyDescent="0.3">
      <c r="J128" s="2"/>
      <c r="L128" s="2"/>
      <c r="T128" s="2"/>
      <c r="AB128" s="2"/>
      <c r="AD128" s="2"/>
      <c r="AF128" s="1"/>
    </row>
    <row r="129" spans="10:32" x14ac:dyDescent="0.3">
      <c r="J129" s="2"/>
      <c r="L129" s="2"/>
      <c r="T129" s="2"/>
      <c r="AB129" s="2"/>
      <c r="AD129" s="2"/>
      <c r="AF129" s="1"/>
    </row>
    <row r="130" spans="10:32" x14ac:dyDescent="0.3">
      <c r="J130" s="2"/>
      <c r="L130" s="2"/>
      <c r="T130" s="2"/>
      <c r="AB130" s="2"/>
      <c r="AD130" s="2"/>
      <c r="AF130" s="1"/>
    </row>
    <row r="131" spans="10:32" x14ac:dyDescent="0.3">
      <c r="J131" s="2"/>
      <c r="L131" s="2"/>
      <c r="T131" s="2"/>
      <c r="AB131" s="2"/>
      <c r="AD131" s="2"/>
      <c r="AF131" s="1"/>
    </row>
    <row r="132" spans="10:32" x14ac:dyDescent="0.3">
      <c r="J132" s="2"/>
      <c r="L132" s="2"/>
      <c r="T132" s="2"/>
      <c r="AB132" s="2"/>
      <c r="AD132" s="2"/>
      <c r="AF132" s="1"/>
    </row>
    <row r="133" spans="10:32" x14ac:dyDescent="0.3">
      <c r="J133" s="2"/>
      <c r="L133" s="2"/>
      <c r="T133" s="2"/>
      <c r="AB133" s="2"/>
      <c r="AD133" s="2"/>
      <c r="AF133" s="1"/>
    </row>
    <row r="134" spans="10:32" x14ac:dyDescent="0.3">
      <c r="J134" s="2"/>
      <c r="L134" s="2"/>
      <c r="T134" s="2"/>
      <c r="AB134" s="2"/>
      <c r="AD134" s="2"/>
      <c r="AF134" s="1"/>
    </row>
    <row r="135" spans="10:32" x14ac:dyDescent="0.3">
      <c r="J135" s="2"/>
      <c r="L135" s="2"/>
      <c r="T135" s="2"/>
      <c r="AB135" s="2"/>
      <c r="AD135" s="2"/>
      <c r="AF135" s="1"/>
    </row>
    <row r="136" spans="10:32" x14ac:dyDescent="0.3">
      <c r="J136" s="2"/>
      <c r="L136" s="2"/>
      <c r="T136" s="2"/>
      <c r="AB136" s="2"/>
      <c r="AD136" s="2"/>
      <c r="AF136" s="1"/>
    </row>
    <row r="137" spans="10:32" x14ac:dyDescent="0.3">
      <c r="J137" s="2"/>
      <c r="L137" s="2"/>
      <c r="T137" s="2"/>
      <c r="AB137" s="2"/>
      <c r="AD137" s="2"/>
      <c r="AF137" s="1"/>
    </row>
    <row r="138" spans="10:32" x14ac:dyDescent="0.3">
      <c r="J138" s="2"/>
      <c r="L138" s="2"/>
      <c r="T138" s="2"/>
      <c r="AB138" s="2"/>
      <c r="AD138" s="2"/>
      <c r="AF138" s="1"/>
    </row>
    <row r="139" spans="10:32" x14ac:dyDescent="0.3">
      <c r="J139" s="2"/>
      <c r="L139" s="2"/>
      <c r="T139" s="2"/>
      <c r="AB139" s="2"/>
      <c r="AD139" s="2"/>
      <c r="AF139" s="1"/>
    </row>
    <row r="140" spans="10:32" x14ac:dyDescent="0.3">
      <c r="J140" s="2"/>
      <c r="L140" s="2"/>
      <c r="T140" s="2"/>
      <c r="AB140" s="2"/>
      <c r="AD140" s="2"/>
      <c r="AF140" s="1"/>
    </row>
    <row r="141" spans="10:32" x14ac:dyDescent="0.3">
      <c r="J141" s="2"/>
      <c r="L141" s="2"/>
      <c r="T141" s="2"/>
      <c r="AB141" s="2"/>
      <c r="AD141" s="2"/>
      <c r="AF141" s="1"/>
    </row>
    <row r="142" spans="10:32" x14ac:dyDescent="0.3">
      <c r="J142" s="2"/>
      <c r="L142" s="2"/>
      <c r="T142" s="2"/>
      <c r="AB142" s="2"/>
      <c r="AD142" s="2"/>
      <c r="AF142" s="1"/>
    </row>
    <row r="143" spans="10:32" x14ac:dyDescent="0.3">
      <c r="J143" s="2"/>
      <c r="L143" s="2"/>
      <c r="T143" s="2"/>
      <c r="AB143" s="2"/>
      <c r="AD143" s="2"/>
      <c r="AF143" s="1"/>
    </row>
    <row r="144" spans="10:32" x14ac:dyDescent="0.3">
      <c r="J144" s="2"/>
      <c r="L144" s="2"/>
      <c r="T144" s="2"/>
      <c r="AB144" s="2"/>
      <c r="AD144" s="2"/>
      <c r="AF144" s="1"/>
    </row>
    <row r="145" spans="10:32" x14ac:dyDescent="0.3">
      <c r="J145" s="2"/>
      <c r="L145" s="2"/>
      <c r="T145" s="2"/>
      <c r="AB145" s="2"/>
      <c r="AD145" s="2"/>
      <c r="AF145" s="1"/>
    </row>
    <row r="146" spans="10:32" x14ac:dyDescent="0.3">
      <c r="J146" s="2"/>
      <c r="L146" s="2"/>
      <c r="T146" s="2"/>
      <c r="AB146" s="2"/>
      <c r="AD146" s="2"/>
      <c r="AF146" s="1"/>
    </row>
    <row r="147" spans="10:32" x14ac:dyDescent="0.3">
      <c r="J147" s="2"/>
      <c r="L147" s="2"/>
      <c r="T147" s="2"/>
      <c r="AB147" s="2"/>
      <c r="AD147" s="2"/>
      <c r="AF147" s="1"/>
    </row>
    <row r="148" spans="10:32" x14ac:dyDescent="0.3">
      <c r="J148" s="2"/>
      <c r="L148" s="2"/>
      <c r="T148" s="2"/>
      <c r="AB148" s="2"/>
      <c r="AD148" s="2"/>
      <c r="AF148" s="1"/>
    </row>
    <row r="149" spans="10:32" x14ac:dyDescent="0.3">
      <c r="J149" s="2"/>
      <c r="L149" s="2"/>
      <c r="T149" s="2"/>
      <c r="AB149" s="2"/>
      <c r="AD149" s="2"/>
      <c r="AF149" s="1"/>
    </row>
    <row r="150" spans="10:32" x14ac:dyDescent="0.3">
      <c r="J150" s="2"/>
      <c r="L150" s="2"/>
      <c r="T150" s="2"/>
      <c r="AB150" s="2"/>
      <c r="AD150" s="2"/>
      <c r="AF150" s="1"/>
    </row>
    <row r="151" spans="10:32" x14ac:dyDescent="0.3">
      <c r="J151" s="2"/>
      <c r="L151" s="2"/>
      <c r="T151" s="2"/>
      <c r="AB151" s="2"/>
      <c r="AD151" s="2"/>
      <c r="AF151" s="1"/>
    </row>
    <row r="152" spans="10:32" x14ac:dyDescent="0.3">
      <c r="J152" s="2"/>
      <c r="L152" s="2"/>
      <c r="T152" s="2"/>
      <c r="AB152" s="2"/>
      <c r="AD152" s="2"/>
      <c r="AF152" s="1"/>
    </row>
    <row r="153" spans="10:32" x14ac:dyDescent="0.3">
      <c r="J153" s="2"/>
      <c r="L153" s="2"/>
      <c r="T153" s="2"/>
      <c r="AB153" s="2"/>
      <c r="AD153" s="2"/>
      <c r="AF153" s="1"/>
    </row>
    <row r="154" spans="10:32" x14ac:dyDescent="0.3">
      <c r="J154" s="2"/>
      <c r="L154" s="2"/>
      <c r="T154" s="2"/>
      <c r="AB154" s="2"/>
      <c r="AD154" s="2"/>
      <c r="AF154" s="1"/>
    </row>
    <row r="155" spans="10:32" x14ac:dyDescent="0.3">
      <c r="J155" s="2"/>
      <c r="L155" s="2"/>
      <c r="T155" s="2"/>
      <c r="AB155" s="2"/>
      <c r="AD155" s="2"/>
      <c r="AF155" s="1"/>
    </row>
    <row r="156" spans="10:32" x14ac:dyDescent="0.3">
      <c r="J156" s="2"/>
      <c r="L156" s="2"/>
      <c r="T156" s="2"/>
      <c r="AB156" s="2"/>
      <c r="AD156" s="2"/>
      <c r="AF156" s="1"/>
    </row>
    <row r="157" spans="10:32" x14ac:dyDescent="0.3">
      <c r="J157" s="2"/>
      <c r="L157" s="2"/>
      <c r="T157" s="2"/>
      <c r="AB157" s="2"/>
      <c r="AD157" s="2"/>
      <c r="AF157" s="1"/>
    </row>
    <row r="158" spans="10:32" x14ac:dyDescent="0.3">
      <c r="J158" s="2"/>
      <c r="L158" s="2"/>
      <c r="T158" s="2"/>
      <c r="AB158" s="2"/>
      <c r="AD158" s="2"/>
      <c r="AF158" s="1"/>
    </row>
    <row r="159" spans="10:32" x14ac:dyDescent="0.3">
      <c r="J159" s="2"/>
      <c r="L159" s="2"/>
      <c r="T159" s="2"/>
      <c r="AB159" s="2"/>
      <c r="AD159" s="2"/>
      <c r="AF159" s="1"/>
    </row>
    <row r="160" spans="10:32" x14ac:dyDescent="0.3">
      <c r="J160" s="2"/>
      <c r="L160" s="2"/>
      <c r="T160" s="2"/>
      <c r="AB160" s="2"/>
      <c r="AD160" s="2"/>
      <c r="AF160" s="1"/>
    </row>
    <row r="161" spans="10:32" x14ac:dyDescent="0.3">
      <c r="J161" s="2"/>
      <c r="L161" s="2"/>
      <c r="T161" s="2"/>
      <c r="AB161" s="2"/>
      <c r="AD161" s="2"/>
      <c r="AF161" s="1"/>
    </row>
    <row r="162" spans="10:32" x14ac:dyDescent="0.3">
      <c r="J162" s="2"/>
      <c r="L162" s="2"/>
      <c r="T162" s="2"/>
      <c r="AB162" s="2"/>
      <c r="AD162" s="2"/>
      <c r="AF162" s="1"/>
    </row>
    <row r="163" spans="10:32" x14ac:dyDescent="0.3">
      <c r="J163" s="2"/>
      <c r="L163" s="2"/>
      <c r="T163" s="2"/>
      <c r="AB163" s="2"/>
      <c r="AD163" s="2"/>
      <c r="AF163" s="1"/>
    </row>
    <row r="164" spans="10:32" x14ac:dyDescent="0.3">
      <c r="J164" s="2"/>
      <c r="L164" s="2"/>
      <c r="T164" s="2"/>
      <c r="AB164" s="2"/>
      <c r="AD164" s="2"/>
      <c r="AF164" s="1"/>
    </row>
    <row r="165" spans="10:32" x14ac:dyDescent="0.3">
      <c r="J165" s="2"/>
      <c r="L165" s="2"/>
      <c r="T165" s="2"/>
      <c r="AB165" s="2"/>
      <c r="AD165" s="2"/>
      <c r="AF165" s="1"/>
    </row>
    <row r="166" spans="10:32" x14ac:dyDescent="0.3">
      <c r="J166" s="2"/>
      <c r="L166" s="2"/>
      <c r="T166" s="2"/>
      <c r="AB166" s="2"/>
      <c r="AD166" s="2"/>
      <c r="AF166" s="1"/>
    </row>
    <row r="167" spans="10:32" x14ac:dyDescent="0.3">
      <c r="J167" s="2"/>
      <c r="L167" s="2"/>
      <c r="T167" s="2"/>
      <c r="AB167" s="2"/>
      <c r="AD167" s="2"/>
      <c r="AF167" s="1"/>
    </row>
    <row r="168" spans="10:32" x14ac:dyDescent="0.3">
      <c r="J168" s="2"/>
      <c r="L168" s="2"/>
      <c r="T168" s="2"/>
      <c r="AB168" s="2"/>
      <c r="AD168" s="2"/>
      <c r="AF168" s="1"/>
    </row>
    <row r="169" spans="10:32" x14ac:dyDescent="0.3">
      <c r="J169" s="2"/>
      <c r="L169" s="2"/>
      <c r="T169" s="2"/>
      <c r="AB169" s="2"/>
      <c r="AD169" s="2"/>
      <c r="AF169" s="1"/>
    </row>
    <row r="170" spans="10:32" x14ac:dyDescent="0.3">
      <c r="J170" s="2"/>
      <c r="L170" s="2"/>
      <c r="T170" s="2"/>
      <c r="AB170" s="2"/>
      <c r="AD170" s="2"/>
      <c r="AF170" s="1"/>
    </row>
    <row r="171" spans="10:32" x14ac:dyDescent="0.3">
      <c r="J171" s="2"/>
      <c r="L171" s="2"/>
      <c r="T171" s="2"/>
      <c r="AB171" s="2"/>
      <c r="AD171" s="2"/>
      <c r="AF171" s="1"/>
    </row>
    <row r="172" spans="10:32" x14ac:dyDescent="0.3">
      <c r="J172" s="2"/>
      <c r="L172" s="2"/>
      <c r="T172" s="2"/>
      <c r="AB172" s="2"/>
      <c r="AD172" s="2"/>
      <c r="AF172" s="1"/>
    </row>
    <row r="173" spans="10:32" x14ac:dyDescent="0.3">
      <c r="J173" s="2"/>
      <c r="L173" s="2"/>
      <c r="T173" s="2"/>
      <c r="AB173" s="2"/>
      <c r="AD173" s="2"/>
      <c r="AF173" s="1"/>
    </row>
    <row r="174" spans="10:32" x14ac:dyDescent="0.3">
      <c r="J174" s="2"/>
      <c r="L174" s="2"/>
      <c r="T174" s="2"/>
      <c r="AB174" s="2"/>
      <c r="AD174" s="2"/>
      <c r="AF174" s="1"/>
    </row>
    <row r="175" spans="10:32" x14ac:dyDescent="0.3">
      <c r="J175" s="2"/>
      <c r="L175" s="2"/>
      <c r="T175" s="2"/>
      <c r="AB175" s="2"/>
      <c r="AD175" s="2"/>
      <c r="AF175" s="1"/>
    </row>
    <row r="176" spans="10:32" x14ac:dyDescent="0.3">
      <c r="J176" s="2"/>
      <c r="L176" s="2"/>
      <c r="T176" s="2"/>
      <c r="AB176" s="2"/>
      <c r="AD176" s="2"/>
      <c r="AF176" s="1"/>
    </row>
    <row r="177" spans="10:32" x14ac:dyDescent="0.3">
      <c r="J177" s="2"/>
      <c r="L177" s="2"/>
      <c r="T177" s="2"/>
      <c r="AB177" s="2"/>
      <c r="AD177" s="2"/>
      <c r="AF177" s="1"/>
    </row>
    <row r="178" spans="10:32" x14ac:dyDescent="0.3">
      <c r="J178" s="2"/>
      <c r="L178" s="2"/>
      <c r="T178" s="2"/>
      <c r="AB178" s="2"/>
      <c r="AD178" s="2"/>
      <c r="AF178" s="1"/>
    </row>
    <row r="179" spans="10:32" x14ac:dyDescent="0.3">
      <c r="J179" s="2"/>
      <c r="L179" s="2"/>
      <c r="T179" s="2"/>
      <c r="AB179" s="2"/>
      <c r="AD179" s="2"/>
      <c r="AF179" s="1"/>
    </row>
    <row r="180" spans="10:32" x14ac:dyDescent="0.3">
      <c r="J180" s="2"/>
      <c r="L180" s="2"/>
      <c r="T180" s="2"/>
      <c r="AB180" s="2"/>
      <c r="AD180" s="2"/>
      <c r="AF180" s="1"/>
    </row>
    <row r="181" spans="10:32" x14ac:dyDescent="0.3">
      <c r="J181" s="2"/>
      <c r="L181" s="2"/>
      <c r="T181" s="2"/>
      <c r="AB181" s="2"/>
      <c r="AD181" s="2"/>
      <c r="AF181" s="1"/>
    </row>
    <row r="182" spans="10:32" x14ac:dyDescent="0.3">
      <c r="J182" s="2"/>
      <c r="L182" s="2"/>
      <c r="T182" s="2"/>
      <c r="AB182" s="2"/>
      <c r="AD182" s="2"/>
      <c r="AF182" s="1"/>
    </row>
    <row r="183" spans="10:32" x14ac:dyDescent="0.3">
      <c r="J183" s="2"/>
      <c r="L183" s="2"/>
      <c r="T183" s="2"/>
      <c r="AB183" s="2"/>
      <c r="AD183" s="2"/>
      <c r="AF183" s="1"/>
    </row>
    <row r="184" spans="10:32" x14ac:dyDescent="0.3">
      <c r="J184" s="2"/>
      <c r="L184" s="2"/>
      <c r="T184" s="2"/>
      <c r="AB184" s="2"/>
      <c r="AD184" s="2"/>
      <c r="AF184" s="1"/>
    </row>
    <row r="185" spans="10:32" x14ac:dyDescent="0.3">
      <c r="J185" s="2"/>
      <c r="L185" s="2"/>
      <c r="T185" s="2"/>
      <c r="AB185" s="2"/>
      <c r="AD185" s="2"/>
      <c r="AF185" s="1"/>
    </row>
    <row r="186" spans="10:32" x14ac:dyDescent="0.3">
      <c r="J186" s="2"/>
      <c r="L186" s="2"/>
      <c r="T186" s="2"/>
      <c r="AB186" s="2"/>
      <c r="AD186" s="2"/>
      <c r="AF186" s="1"/>
    </row>
    <row r="187" spans="10:32" x14ac:dyDescent="0.3">
      <c r="J187" s="2"/>
      <c r="L187" s="2"/>
      <c r="T187" s="2"/>
      <c r="AB187" s="2"/>
      <c r="AD187" s="2"/>
      <c r="AF187" s="1"/>
    </row>
    <row r="188" spans="10:32" x14ac:dyDescent="0.3">
      <c r="J188" s="2"/>
      <c r="L188" s="2"/>
      <c r="T188" s="2"/>
      <c r="AB188" s="2"/>
      <c r="AD188" s="2"/>
      <c r="AF188" s="1"/>
    </row>
    <row r="189" spans="10:32" x14ac:dyDescent="0.3">
      <c r="J189" s="2"/>
      <c r="L189" s="2"/>
      <c r="T189" s="2"/>
      <c r="AB189" s="2"/>
      <c r="AD189" s="2"/>
      <c r="AF189" s="1"/>
    </row>
    <row r="190" spans="10:32" x14ac:dyDescent="0.3">
      <c r="J190" s="2"/>
      <c r="L190" s="2"/>
      <c r="T190" s="2"/>
      <c r="AB190" s="2"/>
      <c r="AD190" s="2"/>
      <c r="AF190" s="1"/>
    </row>
    <row r="191" spans="10:32" x14ac:dyDescent="0.3">
      <c r="J191" s="2"/>
      <c r="L191" s="2"/>
      <c r="T191" s="2"/>
      <c r="AB191" s="2"/>
      <c r="AD191" s="2"/>
      <c r="AF191" s="1"/>
    </row>
    <row r="192" spans="10:32" x14ac:dyDescent="0.3">
      <c r="J192" s="2"/>
      <c r="L192" s="2"/>
      <c r="T192" s="2"/>
      <c r="AB192" s="2"/>
      <c r="AD192" s="2"/>
      <c r="AF192" s="1"/>
    </row>
    <row r="193" spans="10:32" x14ac:dyDescent="0.3">
      <c r="J193" s="2"/>
      <c r="L193" s="2"/>
      <c r="T193" s="2"/>
      <c r="AB193" s="2"/>
      <c r="AD193" s="2"/>
      <c r="AF193" s="1"/>
    </row>
    <row r="194" spans="10:32" x14ac:dyDescent="0.3">
      <c r="J194" s="2"/>
      <c r="L194" s="2"/>
      <c r="T194" s="2"/>
      <c r="AB194" s="2"/>
      <c r="AD194" s="2"/>
      <c r="AF194" s="1"/>
    </row>
    <row r="195" spans="10:32" x14ac:dyDescent="0.3">
      <c r="J195" s="2"/>
      <c r="L195" s="2"/>
      <c r="T195" s="2"/>
      <c r="AB195" s="2"/>
      <c r="AD195" s="2"/>
      <c r="AF195" s="1"/>
    </row>
    <row r="196" spans="10:32" x14ac:dyDescent="0.3">
      <c r="J196" s="2"/>
      <c r="L196" s="2"/>
      <c r="T196" s="2"/>
      <c r="AB196" s="2"/>
      <c r="AD196" s="2"/>
      <c r="AF196" s="1"/>
    </row>
    <row r="197" spans="10:32" x14ac:dyDescent="0.3">
      <c r="J197" s="2"/>
      <c r="L197" s="2"/>
      <c r="T197" s="2"/>
      <c r="AB197" s="2"/>
      <c r="AD197" s="2"/>
      <c r="AF197" s="1"/>
    </row>
    <row r="198" spans="10:32" x14ac:dyDescent="0.3">
      <c r="J198" s="2"/>
      <c r="L198" s="2"/>
      <c r="T198" s="2"/>
      <c r="AB198" s="2"/>
      <c r="AD198" s="2"/>
      <c r="AF198" s="1"/>
    </row>
    <row r="199" spans="10:32" x14ac:dyDescent="0.3">
      <c r="J199" s="2"/>
      <c r="L199" s="2"/>
      <c r="T199" s="2"/>
      <c r="AB199" s="2"/>
      <c r="AD199" s="2"/>
      <c r="AF199" s="1"/>
    </row>
    <row r="200" spans="10:32" x14ac:dyDescent="0.3">
      <c r="J200" s="2"/>
      <c r="L200" s="2"/>
      <c r="T200" s="2"/>
      <c r="AB200" s="2"/>
      <c r="AD200" s="2"/>
      <c r="AF200" s="1"/>
    </row>
    <row r="201" spans="10:32" x14ac:dyDescent="0.3">
      <c r="J201" s="2"/>
      <c r="L201" s="2"/>
      <c r="T201" s="2"/>
      <c r="AB201" s="2"/>
      <c r="AD201" s="2"/>
      <c r="AF201" s="1"/>
    </row>
    <row r="202" spans="10:32" x14ac:dyDescent="0.3">
      <c r="J202" s="2"/>
      <c r="L202" s="2"/>
      <c r="T202" s="2"/>
      <c r="AB202" s="2"/>
      <c r="AD202" s="2"/>
      <c r="AF202" s="1"/>
    </row>
    <row r="203" spans="10:32" x14ac:dyDescent="0.3">
      <c r="J203" s="2"/>
      <c r="L203" s="2"/>
      <c r="T203" s="2"/>
      <c r="AB203" s="2"/>
      <c r="AD203" s="2"/>
      <c r="AF203" s="1"/>
    </row>
    <row r="204" spans="10:32" x14ac:dyDescent="0.3">
      <c r="J204" s="2"/>
      <c r="L204" s="2"/>
      <c r="T204" s="2"/>
      <c r="AB204" s="2"/>
      <c r="AD204" s="2"/>
      <c r="AF204" s="1"/>
    </row>
    <row r="205" spans="10:32" x14ac:dyDescent="0.3">
      <c r="J205" s="2"/>
      <c r="L205" s="2"/>
      <c r="T205" s="2"/>
      <c r="AB205" s="2"/>
      <c r="AD205" s="2"/>
      <c r="AF205" s="1"/>
    </row>
    <row r="206" spans="10:32" x14ac:dyDescent="0.3">
      <c r="J206" s="2"/>
      <c r="L206" s="2"/>
      <c r="T206" s="2"/>
      <c r="AB206" s="2"/>
      <c r="AD206" s="2"/>
      <c r="AF206" s="1"/>
    </row>
    <row r="207" spans="10:32" x14ac:dyDescent="0.3">
      <c r="J207" s="2"/>
      <c r="L207" s="2"/>
      <c r="T207" s="2"/>
      <c r="AB207" s="2"/>
      <c r="AD207" s="2"/>
      <c r="AF207" s="1"/>
    </row>
    <row r="208" spans="10:32" x14ac:dyDescent="0.3">
      <c r="J208" s="2"/>
      <c r="L208" s="2"/>
      <c r="T208" s="2"/>
      <c r="AB208" s="2"/>
      <c r="AD208" s="2"/>
      <c r="AF208" s="1"/>
    </row>
    <row r="209" spans="10:32" x14ac:dyDescent="0.3">
      <c r="J209" s="2"/>
      <c r="L209" s="2"/>
      <c r="T209" s="2"/>
      <c r="AB209" s="2"/>
      <c r="AD209" s="2"/>
      <c r="AF209" s="1"/>
    </row>
    <row r="210" spans="10:32" x14ac:dyDescent="0.3">
      <c r="J210" s="2"/>
      <c r="L210" s="2"/>
      <c r="T210" s="2"/>
      <c r="AB210" s="2"/>
      <c r="AD210" s="2"/>
      <c r="AF210" s="1"/>
    </row>
    <row r="211" spans="10:32" x14ac:dyDescent="0.3">
      <c r="J211" s="2"/>
      <c r="L211" s="2"/>
      <c r="T211" s="2"/>
      <c r="AB211" s="2"/>
      <c r="AD211" s="2"/>
      <c r="AF211" s="1"/>
    </row>
    <row r="212" spans="10:32" x14ac:dyDescent="0.3">
      <c r="J212" s="2"/>
      <c r="L212" s="2"/>
      <c r="T212" s="2"/>
      <c r="AB212" s="2"/>
      <c r="AD212" s="2"/>
      <c r="AF212" s="1"/>
    </row>
    <row r="213" spans="10:32" x14ac:dyDescent="0.3">
      <c r="J213" s="2"/>
      <c r="L213" s="2"/>
      <c r="T213" s="2"/>
      <c r="AB213" s="2"/>
      <c r="AD213" s="2"/>
      <c r="AF213" s="1"/>
    </row>
    <row r="214" spans="10:32" x14ac:dyDescent="0.3">
      <c r="J214" s="2"/>
      <c r="L214" s="2"/>
      <c r="T214" s="2"/>
      <c r="AB214" s="2"/>
      <c r="AD214" s="2"/>
      <c r="AF214" s="1"/>
    </row>
    <row r="215" spans="10:32" x14ac:dyDescent="0.3">
      <c r="J215" s="2"/>
      <c r="L215" s="2"/>
      <c r="T215" s="2"/>
      <c r="AB215" s="2"/>
      <c r="AD215" s="2"/>
      <c r="AF215" s="1"/>
    </row>
    <row r="216" spans="10:32" x14ac:dyDescent="0.3">
      <c r="J216" s="2"/>
      <c r="L216" s="2"/>
      <c r="T216" s="2"/>
      <c r="AB216" s="2"/>
      <c r="AD216" s="2"/>
      <c r="AF216" s="1"/>
    </row>
    <row r="217" spans="10:32" x14ac:dyDescent="0.3">
      <c r="J217" s="2"/>
      <c r="L217" s="2"/>
      <c r="T217" s="2"/>
      <c r="AB217" s="2"/>
      <c r="AD217" s="2"/>
      <c r="AF217" s="1"/>
    </row>
    <row r="218" spans="10:32" x14ac:dyDescent="0.3">
      <c r="J218" s="2"/>
      <c r="L218" s="2"/>
      <c r="T218" s="2"/>
      <c r="AB218" s="2"/>
      <c r="AD218" s="2"/>
      <c r="AF218" s="1"/>
    </row>
    <row r="219" spans="10:32" x14ac:dyDescent="0.3">
      <c r="J219" s="2"/>
      <c r="L219" s="2"/>
      <c r="T219" s="2"/>
      <c r="AB219" s="2"/>
      <c r="AD219" s="2"/>
      <c r="AF219" s="1"/>
    </row>
    <row r="220" spans="10:32" x14ac:dyDescent="0.3">
      <c r="J220" s="2"/>
      <c r="L220" s="2"/>
      <c r="T220" s="2"/>
      <c r="AB220" s="2"/>
      <c r="AD220" s="2"/>
      <c r="AF220" s="1"/>
    </row>
    <row r="221" spans="10:32" x14ac:dyDescent="0.3">
      <c r="J221" s="2"/>
      <c r="L221" s="2"/>
      <c r="T221" s="2"/>
      <c r="AB221" s="2"/>
      <c r="AD221" s="2"/>
      <c r="AF221" s="1"/>
    </row>
    <row r="222" spans="10:32" x14ac:dyDescent="0.3">
      <c r="J222" s="2"/>
      <c r="L222" s="2"/>
      <c r="T222" s="2"/>
      <c r="AB222" s="2"/>
      <c r="AD222" s="2"/>
      <c r="AF222" s="1"/>
    </row>
    <row r="223" spans="10:32" x14ac:dyDescent="0.3">
      <c r="J223" s="2"/>
      <c r="L223" s="2"/>
      <c r="T223" s="2"/>
      <c r="AB223" s="2"/>
      <c r="AD223" s="2"/>
      <c r="AF223" s="1"/>
    </row>
    <row r="224" spans="10:32" x14ac:dyDescent="0.3">
      <c r="J224" s="2"/>
      <c r="L224" s="2"/>
      <c r="T224" s="2"/>
      <c r="AB224" s="2"/>
      <c r="AD224" s="2"/>
      <c r="AF224" s="1"/>
    </row>
    <row r="225" spans="10:32" x14ac:dyDescent="0.3">
      <c r="J225" s="2"/>
      <c r="L225" s="2"/>
      <c r="T225" s="2"/>
      <c r="AB225" s="2"/>
      <c r="AD225" s="2"/>
      <c r="AF225" s="1"/>
    </row>
    <row r="226" spans="10:32" x14ac:dyDescent="0.3">
      <c r="J226" s="2"/>
      <c r="L226" s="2"/>
      <c r="T226" s="2"/>
      <c r="AB226" s="2"/>
      <c r="AD226" s="2"/>
      <c r="AF226" s="1"/>
    </row>
    <row r="227" spans="10:32" x14ac:dyDescent="0.3">
      <c r="J227" s="2"/>
      <c r="L227" s="2"/>
      <c r="T227" s="2"/>
      <c r="AB227" s="2"/>
      <c r="AD227" s="2"/>
      <c r="AF227" s="1"/>
    </row>
    <row r="228" spans="10:32" x14ac:dyDescent="0.3">
      <c r="J228" s="2"/>
      <c r="L228" s="2"/>
      <c r="T228" s="2"/>
      <c r="AB228" s="2"/>
      <c r="AD228" s="2"/>
      <c r="AF228" s="1"/>
    </row>
    <row r="229" spans="10:32" x14ac:dyDescent="0.3">
      <c r="J229" s="2"/>
      <c r="L229" s="2"/>
      <c r="T229" s="2"/>
      <c r="AB229" s="2"/>
      <c r="AD229" s="2"/>
      <c r="AF229" s="1"/>
    </row>
    <row r="230" spans="10:32" x14ac:dyDescent="0.3">
      <c r="J230" s="2"/>
      <c r="L230" s="2"/>
      <c r="T230" s="2"/>
      <c r="AB230" s="2"/>
      <c r="AD230" s="2"/>
      <c r="AF230" s="1"/>
    </row>
    <row r="231" spans="10:32" x14ac:dyDescent="0.3">
      <c r="J231" s="2"/>
      <c r="L231" s="2"/>
      <c r="T231" s="2"/>
      <c r="AB231" s="2"/>
      <c r="AD231" s="2"/>
      <c r="AF231" s="1"/>
    </row>
    <row r="232" spans="10:32" x14ac:dyDescent="0.3">
      <c r="J232" s="2"/>
      <c r="L232" s="2"/>
      <c r="T232" s="2"/>
      <c r="AB232" s="2"/>
      <c r="AD232" s="2"/>
      <c r="AF232" s="1"/>
    </row>
    <row r="233" spans="10:32" x14ac:dyDescent="0.3">
      <c r="J233" s="2"/>
      <c r="L233" s="2"/>
      <c r="T233" s="2"/>
      <c r="AB233" s="2"/>
      <c r="AD233" s="2"/>
      <c r="AF233" s="1"/>
    </row>
    <row r="234" spans="10:32" x14ac:dyDescent="0.3">
      <c r="J234" s="2"/>
      <c r="L234" s="2"/>
      <c r="T234" s="2"/>
      <c r="AB234" s="2"/>
      <c r="AD234" s="2"/>
      <c r="AF234" s="1"/>
    </row>
    <row r="235" spans="10:32" x14ac:dyDescent="0.3">
      <c r="J235" s="2"/>
      <c r="L235" s="2"/>
      <c r="T235" s="2"/>
      <c r="AB235" s="2"/>
      <c r="AD235" s="2"/>
      <c r="AF235" s="1"/>
    </row>
    <row r="236" spans="10:32" x14ac:dyDescent="0.3">
      <c r="J236" s="2"/>
      <c r="L236" s="2"/>
      <c r="T236" s="2"/>
      <c r="AB236" s="2"/>
      <c r="AD236" s="2"/>
      <c r="AF236" s="1"/>
    </row>
    <row r="237" spans="10:32" x14ac:dyDescent="0.3">
      <c r="J237" s="2"/>
      <c r="L237" s="2"/>
      <c r="T237" s="2"/>
      <c r="AB237" s="2"/>
      <c r="AD237" s="2"/>
      <c r="AF237" s="1"/>
    </row>
    <row r="238" spans="10:32" x14ac:dyDescent="0.3">
      <c r="J238" s="2"/>
      <c r="L238" s="2"/>
      <c r="T238" s="2"/>
      <c r="AB238" s="2"/>
      <c r="AD238" s="2"/>
      <c r="AF238" s="1"/>
    </row>
    <row r="239" spans="10:32" x14ac:dyDescent="0.3">
      <c r="J239" s="2"/>
      <c r="L239" s="2"/>
      <c r="T239" s="2"/>
      <c r="AB239" s="2"/>
      <c r="AD239" s="2"/>
      <c r="AF239" s="1"/>
    </row>
    <row r="240" spans="10:32" x14ac:dyDescent="0.3">
      <c r="J240" s="2"/>
      <c r="L240" s="2"/>
      <c r="T240" s="2"/>
      <c r="AB240" s="2"/>
      <c r="AD240" s="2"/>
      <c r="AF240" s="1"/>
    </row>
    <row r="241" spans="10:32" x14ac:dyDescent="0.3">
      <c r="J241" s="2"/>
      <c r="L241" s="2"/>
      <c r="T241" s="2"/>
      <c r="AB241" s="2"/>
      <c r="AD241" s="2"/>
      <c r="AF241" s="1"/>
    </row>
    <row r="242" spans="10:32" x14ac:dyDescent="0.3">
      <c r="J242" s="2"/>
      <c r="L242" s="2"/>
      <c r="T242" s="2"/>
      <c r="AB242" s="2"/>
      <c r="AD242" s="2"/>
      <c r="AF242" s="1"/>
    </row>
    <row r="243" spans="10:32" x14ac:dyDescent="0.3">
      <c r="J243" s="2"/>
      <c r="L243" s="2"/>
      <c r="T243" s="2"/>
      <c r="AB243" s="2"/>
      <c r="AD243" s="2"/>
      <c r="AF243" s="1"/>
    </row>
    <row r="244" spans="10:32" x14ac:dyDescent="0.3">
      <c r="J244" s="2"/>
      <c r="L244" s="2"/>
      <c r="T244" s="2"/>
      <c r="AB244" s="2"/>
      <c r="AD244" s="2"/>
      <c r="AF244" s="1"/>
    </row>
    <row r="245" spans="10:32" x14ac:dyDescent="0.3">
      <c r="J245" s="2"/>
      <c r="L245" s="2"/>
      <c r="T245" s="2"/>
      <c r="AB245" s="2"/>
      <c r="AD245" s="2"/>
      <c r="AF245" s="1"/>
    </row>
    <row r="246" spans="10:32" x14ac:dyDescent="0.3">
      <c r="J246" s="2"/>
      <c r="L246" s="2"/>
      <c r="T246" s="2"/>
      <c r="AB246" s="2"/>
      <c r="AD246" s="2"/>
      <c r="AF246" s="1"/>
    </row>
    <row r="247" spans="10:32" x14ac:dyDescent="0.3">
      <c r="J247" s="2"/>
      <c r="L247" s="2"/>
      <c r="T247" s="2"/>
      <c r="AB247" s="2"/>
      <c r="AD247" s="2"/>
      <c r="AF247" s="1"/>
    </row>
    <row r="248" spans="10:32" x14ac:dyDescent="0.3">
      <c r="J248" s="2"/>
      <c r="L248" s="2"/>
      <c r="T248" s="2"/>
      <c r="AB248" s="2"/>
      <c r="AD248" s="2"/>
      <c r="AF248" s="1"/>
    </row>
    <row r="249" spans="10:32" x14ac:dyDescent="0.3">
      <c r="J249" s="2"/>
      <c r="L249" s="2"/>
      <c r="T249" s="2"/>
      <c r="AB249" s="2"/>
      <c r="AD249" s="2"/>
      <c r="AF249" s="1"/>
    </row>
    <row r="250" spans="10:32" x14ac:dyDescent="0.3">
      <c r="J250" s="2"/>
      <c r="L250" s="2"/>
      <c r="T250" s="2"/>
      <c r="AB250" s="2"/>
      <c r="AD250" s="2"/>
      <c r="AF250" s="1"/>
    </row>
    <row r="251" spans="10:32" x14ac:dyDescent="0.3">
      <c r="J251" s="2"/>
      <c r="L251" s="2"/>
      <c r="T251" s="2"/>
      <c r="AB251" s="2"/>
      <c r="AD251" s="2"/>
      <c r="AF251" s="1"/>
    </row>
    <row r="252" spans="10:32" x14ac:dyDescent="0.3">
      <c r="J252" s="2"/>
      <c r="L252" s="2"/>
      <c r="T252" s="2"/>
      <c r="AB252" s="2"/>
      <c r="AD252" s="2"/>
      <c r="AF252" s="1"/>
    </row>
    <row r="253" spans="10:32" x14ac:dyDescent="0.3">
      <c r="J253" s="2"/>
      <c r="L253" s="2"/>
      <c r="T253" s="2"/>
      <c r="AB253" s="2"/>
      <c r="AD253" s="2"/>
      <c r="AF253" s="1"/>
    </row>
    <row r="254" spans="10:32" x14ac:dyDescent="0.3">
      <c r="J254" s="2"/>
      <c r="L254" s="2"/>
      <c r="T254" s="2"/>
      <c r="AB254" s="2"/>
      <c r="AD254" s="2"/>
      <c r="AF254" s="1"/>
    </row>
    <row r="255" spans="10:32" x14ac:dyDescent="0.3">
      <c r="J255" s="2"/>
      <c r="L255" s="2"/>
      <c r="T255" s="2"/>
      <c r="AB255" s="2"/>
      <c r="AD255" s="2"/>
      <c r="AF255" s="1"/>
    </row>
    <row r="256" spans="10:32" x14ac:dyDescent="0.3">
      <c r="J256" s="2"/>
      <c r="L256" s="2"/>
      <c r="T256" s="2"/>
      <c r="AB256" s="2"/>
      <c r="AD256" s="2"/>
      <c r="AF256" s="1"/>
    </row>
    <row r="257" spans="10:32" x14ac:dyDescent="0.3">
      <c r="J257" s="2"/>
      <c r="L257" s="2"/>
      <c r="T257" s="2"/>
      <c r="AB257" s="2"/>
      <c r="AD257" s="2"/>
      <c r="AF257" s="1"/>
    </row>
    <row r="258" spans="10:32" x14ac:dyDescent="0.3">
      <c r="J258" s="2"/>
      <c r="L258" s="2"/>
      <c r="T258" s="2"/>
      <c r="AB258" s="2"/>
      <c r="AD258" s="2"/>
      <c r="AF258" s="1"/>
    </row>
    <row r="259" spans="10:32" x14ac:dyDescent="0.3">
      <c r="J259" s="2"/>
      <c r="L259" s="2"/>
      <c r="T259" s="2"/>
      <c r="AB259" s="2"/>
      <c r="AD259" s="2"/>
      <c r="AF259" s="1"/>
    </row>
    <row r="260" spans="10:32" x14ac:dyDescent="0.3">
      <c r="J260" s="2"/>
      <c r="L260" s="2"/>
      <c r="T260" s="2"/>
      <c r="AB260" s="2"/>
      <c r="AD260" s="2"/>
      <c r="AF260" s="1"/>
    </row>
    <row r="261" spans="10:32" x14ac:dyDescent="0.3">
      <c r="J261" s="2"/>
      <c r="L261" s="2"/>
      <c r="T261" s="2"/>
      <c r="AB261" s="2"/>
      <c r="AD261" s="2"/>
      <c r="AF261" s="1"/>
    </row>
    <row r="262" spans="10:32" x14ac:dyDescent="0.3">
      <c r="J262" s="2"/>
      <c r="L262" s="2"/>
      <c r="T262" s="2"/>
      <c r="AB262" s="2"/>
      <c r="AD262" s="2"/>
      <c r="AF262" s="1"/>
    </row>
    <row r="263" spans="10:32" x14ac:dyDescent="0.3">
      <c r="J263" s="2"/>
      <c r="L263" s="2"/>
      <c r="T263" s="2"/>
      <c r="AB263" s="2"/>
      <c r="AD263" s="2"/>
      <c r="AF263" s="1"/>
    </row>
    <row r="264" spans="10:32" x14ac:dyDescent="0.3">
      <c r="J264" s="2"/>
      <c r="L264" s="2"/>
      <c r="T264" s="2"/>
      <c r="AB264" s="2"/>
      <c r="AD264" s="2"/>
      <c r="AF264" s="1"/>
    </row>
    <row r="265" spans="10:32" x14ac:dyDescent="0.3">
      <c r="J265" s="2"/>
      <c r="L265" s="2"/>
      <c r="T265" s="2"/>
      <c r="AB265" s="2"/>
      <c r="AD265" s="2"/>
      <c r="AF265" s="1"/>
    </row>
    <row r="266" spans="10:32" x14ac:dyDescent="0.3">
      <c r="J266" s="2"/>
      <c r="L266" s="2"/>
      <c r="T266" s="2"/>
      <c r="AB266" s="2"/>
      <c r="AD266" s="2"/>
      <c r="AF266" s="1"/>
    </row>
    <row r="267" spans="10:32" x14ac:dyDescent="0.3">
      <c r="J267" s="2"/>
      <c r="L267" s="2"/>
      <c r="T267" s="2"/>
      <c r="AB267" s="2"/>
      <c r="AD267" s="2"/>
      <c r="AF267" s="1"/>
    </row>
    <row r="268" spans="10:32" x14ac:dyDescent="0.3">
      <c r="J268" s="2"/>
      <c r="L268" s="2"/>
      <c r="T268" s="2"/>
      <c r="AB268" s="2"/>
      <c r="AD268" s="2"/>
      <c r="AF268" s="1"/>
    </row>
    <row r="269" spans="10:32" x14ac:dyDescent="0.3">
      <c r="J269" s="2"/>
      <c r="L269" s="2"/>
      <c r="T269" s="2"/>
      <c r="AB269" s="2"/>
      <c r="AD269" s="2"/>
      <c r="AF269" s="1"/>
    </row>
    <row r="270" spans="10:32" x14ac:dyDescent="0.3">
      <c r="J270" s="2"/>
      <c r="L270" s="2"/>
      <c r="T270" s="2"/>
      <c r="AB270" s="2"/>
      <c r="AD270" s="2"/>
      <c r="AF270" s="1"/>
    </row>
    <row r="271" spans="10:32" x14ac:dyDescent="0.3">
      <c r="J271" s="2"/>
      <c r="L271" s="2"/>
      <c r="T271" s="2"/>
      <c r="AB271" s="2"/>
      <c r="AD271" s="2"/>
      <c r="AF271" s="1"/>
    </row>
    <row r="272" spans="10:32" x14ac:dyDescent="0.3">
      <c r="J272" s="2"/>
      <c r="L272" s="2"/>
      <c r="T272" s="2"/>
      <c r="AB272" s="2"/>
      <c r="AD272" s="2"/>
      <c r="AF272" s="1"/>
    </row>
    <row r="273" spans="10:32" x14ac:dyDescent="0.3">
      <c r="J273" s="2"/>
      <c r="L273" s="2"/>
      <c r="T273" s="2"/>
      <c r="AB273" s="2"/>
      <c r="AD273" s="2"/>
      <c r="AF273" s="1"/>
    </row>
    <row r="274" spans="10:32" x14ac:dyDescent="0.3">
      <c r="J274" s="2"/>
      <c r="L274" s="2"/>
      <c r="T274" s="2"/>
      <c r="AB274" s="2"/>
      <c r="AD274" s="2"/>
      <c r="AF274" s="1"/>
    </row>
    <row r="275" spans="10:32" x14ac:dyDescent="0.3">
      <c r="J275" s="2"/>
      <c r="L275" s="2"/>
      <c r="T275" s="2"/>
      <c r="AB275" s="2"/>
      <c r="AD275" s="2"/>
      <c r="AF275" s="1"/>
    </row>
    <row r="276" spans="10:32" x14ac:dyDescent="0.3">
      <c r="J276" s="2"/>
      <c r="L276" s="2"/>
      <c r="T276" s="2"/>
      <c r="AB276" s="2"/>
      <c r="AD276" s="2"/>
      <c r="AF276" s="1"/>
    </row>
    <row r="277" spans="10:32" x14ac:dyDescent="0.3">
      <c r="J277" s="2"/>
      <c r="L277" s="2"/>
      <c r="T277" s="2"/>
      <c r="AB277" s="2"/>
      <c r="AD277" s="2"/>
      <c r="AF277" s="1"/>
    </row>
    <row r="278" spans="10:32" x14ac:dyDescent="0.3">
      <c r="J278" s="2"/>
      <c r="L278" s="2"/>
      <c r="T278" s="2"/>
      <c r="AB278" s="2"/>
      <c r="AD278" s="2"/>
      <c r="AF278" s="1"/>
    </row>
    <row r="279" spans="10:32" x14ac:dyDescent="0.3">
      <c r="J279" s="2"/>
      <c r="L279" s="2"/>
      <c r="T279" s="2"/>
      <c r="AB279" s="2"/>
      <c r="AD279" s="2"/>
      <c r="AF279" s="1"/>
    </row>
    <row r="280" spans="10:32" x14ac:dyDescent="0.3">
      <c r="J280" s="2"/>
      <c r="L280" s="2"/>
      <c r="T280" s="2"/>
      <c r="AB280" s="2"/>
      <c r="AD280" s="2"/>
      <c r="AF280" s="1"/>
    </row>
    <row r="281" spans="10:32" x14ac:dyDescent="0.3">
      <c r="J281" s="2"/>
      <c r="L281" s="2"/>
      <c r="T281" s="2"/>
      <c r="AB281" s="2"/>
      <c r="AD281" s="2"/>
      <c r="AF281" s="1"/>
    </row>
    <row r="282" spans="10:32" x14ac:dyDescent="0.3">
      <c r="J282" s="2"/>
      <c r="L282" s="2"/>
      <c r="T282" s="2"/>
      <c r="AB282" s="2"/>
      <c r="AD282" s="2"/>
      <c r="AF282" s="1"/>
    </row>
    <row r="283" spans="10:32" x14ac:dyDescent="0.3">
      <c r="J283" s="2"/>
      <c r="L283" s="2"/>
      <c r="T283" s="2"/>
      <c r="AB283" s="2"/>
      <c r="AD283" s="2"/>
      <c r="AF283" s="1"/>
    </row>
    <row r="284" spans="10:32" x14ac:dyDescent="0.3">
      <c r="J284" s="2"/>
      <c r="L284" s="2"/>
      <c r="T284" s="2"/>
      <c r="AB284" s="2"/>
      <c r="AD284" s="2"/>
      <c r="AF284" s="1"/>
    </row>
    <row r="285" spans="10:32" x14ac:dyDescent="0.3">
      <c r="J285" s="2"/>
      <c r="L285" s="2"/>
      <c r="T285" s="2"/>
      <c r="AB285" s="2"/>
      <c r="AD285" s="2"/>
      <c r="AF285" s="1"/>
    </row>
    <row r="286" spans="10:32" x14ac:dyDescent="0.3">
      <c r="J286" s="2"/>
      <c r="L286" s="2"/>
      <c r="T286" s="2"/>
      <c r="AB286" s="2"/>
      <c r="AD286" s="2"/>
      <c r="AF286" s="1"/>
    </row>
    <row r="287" spans="10:32" x14ac:dyDescent="0.3">
      <c r="J287" s="2"/>
      <c r="L287" s="2"/>
      <c r="T287" s="2"/>
      <c r="AB287" s="2"/>
      <c r="AD287" s="2"/>
      <c r="AF287" s="1"/>
    </row>
    <row r="288" spans="10:32" x14ac:dyDescent="0.3">
      <c r="J288" s="2"/>
      <c r="L288" s="2"/>
      <c r="T288" s="2"/>
      <c r="AB288" s="2"/>
      <c r="AD288" s="2"/>
      <c r="AF288" s="1"/>
    </row>
    <row r="289" spans="10:32" x14ac:dyDescent="0.3">
      <c r="J289" s="2"/>
      <c r="L289" s="2"/>
      <c r="T289" s="2"/>
      <c r="AB289" s="2"/>
      <c r="AD289" s="2"/>
      <c r="AF289" s="1"/>
    </row>
    <row r="290" spans="10:32" x14ac:dyDescent="0.3">
      <c r="J290" s="2"/>
      <c r="L290" s="2"/>
      <c r="T290" s="2"/>
      <c r="AB290" s="2"/>
      <c r="AD290" s="2"/>
      <c r="AF290" s="1"/>
    </row>
    <row r="291" spans="10:32" x14ac:dyDescent="0.3">
      <c r="J291" s="2"/>
      <c r="L291" s="2"/>
      <c r="T291" s="2"/>
      <c r="AB291" s="2"/>
      <c r="AD291" s="2"/>
      <c r="AF291" s="1"/>
    </row>
    <row r="292" spans="10:32" x14ac:dyDescent="0.3">
      <c r="J292" s="2"/>
      <c r="L292" s="2"/>
      <c r="T292" s="2"/>
      <c r="AB292" s="2"/>
      <c r="AD292" s="2"/>
      <c r="AF292" s="1"/>
    </row>
    <row r="293" spans="10:32" x14ac:dyDescent="0.3">
      <c r="J293" s="2"/>
      <c r="L293" s="2"/>
      <c r="T293" s="2"/>
      <c r="AB293" s="2"/>
      <c r="AD293" s="2"/>
      <c r="AF293" s="1"/>
    </row>
    <row r="294" spans="10:32" x14ac:dyDescent="0.3">
      <c r="J294" s="2"/>
      <c r="L294" s="2"/>
      <c r="T294" s="2"/>
      <c r="AB294" s="2"/>
      <c r="AD294" s="2"/>
      <c r="AF294" s="1"/>
    </row>
    <row r="295" spans="10:32" x14ac:dyDescent="0.3">
      <c r="J295" s="2"/>
      <c r="L295" s="2"/>
      <c r="T295" s="2"/>
      <c r="AB295" s="2"/>
      <c r="AD295" s="2"/>
      <c r="AF295" s="1"/>
    </row>
    <row r="296" spans="10:32" x14ac:dyDescent="0.3">
      <c r="J296" s="2"/>
      <c r="L296" s="2"/>
      <c r="T296" s="2"/>
      <c r="AB296" s="2"/>
      <c r="AD296" s="2"/>
      <c r="AF296" s="1"/>
    </row>
    <row r="297" spans="10:32" x14ac:dyDescent="0.3">
      <c r="J297" s="2"/>
      <c r="L297" s="2"/>
      <c r="T297" s="2"/>
      <c r="AB297" s="2"/>
      <c r="AD297" s="2"/>
      <c r="AF297" s="1"/>
    </row>
    <row r="298" spans="10:32" x14ac:dyDescent="0.3">
      <c r="J298" s="2"/>
      <c r="L298" s="2"/>
      <c r="T298" s="2"/>
      <c r="AB298" s="2"/>
      <c r="AD298" s="2"/>
      <c r="AF298" s="1"/>
    </row>
    <row r="299" spans="10:32" x14ac:dyDescent="0.3">
      <c r="J299" s="2"/>
      <c r="L299" s="2"/>
      <c r="T299" s="2"/>
      <c r="AB299" s="2"/>
      <c r="AD299" s="2"/>
      <c r="AF299" s="1"/>
    </row>
    <row r="300" spans="10:32" x14ac:dyDescent="0.3">
      <c r="J300" s="2"/>
      <c r="L300" s="2"/>
      <c r="T300" s="2"/>
      <c r="AB300" s="2"/>
      <c r="AD300" s="2"/>
      <c r="AF300" s="1"/>
    </row>
    <row r="301" spans="10:32" x14ac:dyDescent="0.3">
      <c r="J301" s="2"/>
      <c r="L301" s="2"/>
      <c r="T301" s="2"/>
      <c r="AB301" s="2"/>
      <c r="AD301" s="2"/>
      <c r="AF301" s="1"/>
    </row>
    <row r="302" spans="10:32" x14ac:dyDescent="0.3">
      <c r="J302" s="2"/>
      <c r="L302" s="2"/>
      <c r="T302" s="2"/>
      <c r="AB302" s="2"/>
      <c r="AD302" s="2"/>
      <c r="AF302" s="1"/>
    </row>
    <row r="303" spans="10:32" x14ac:dyDescent="0.3">
      <c r="J303" s="2"/>
      <c r="L303" s="2"/>
      <c r="T303" s="2"/>
      <c r="AB303" s="2"/>
      <c r="AD303" s="2"/>
      <c r="AF303" s="1"/>
    </row>
    <row r="304" spans="10:32" x14ac:dyDescent="0.3">
      <c r="J304" s="2"/>
      <c r="L304" s="2"/>
      <c r="T304" s="2"/>
      <c r="AB304" s="2"/>
      <c r="AD304" s="2"/>
      <c r="AF304" s="1"/>
    </row>
    <row r="305" spans="10:32" x14ac:dyDescent="0.3">
      <c r="J305" s="2"/>
      <c r="L305" s="2"/>
      <c r="T305" s="2"/>
      <c r="AB305" s="2"/>
      <c r="AD305" s="2"/>
      <c r="AF305" s="1"/>
    </row>
    <row r="306" spans="10:32" x14ac:dyDescent="0.3">
      <c r="J306" s="2"/>
      <c r="L306" s="2"/>
      <c r="T306" s="2"/>
      <c r="AB306" s="2"/>
      <c r="AD306" s="2"/>
      <c r="AF306" s="1"/>
    </row>
    <row r="307" spans="10:32" x14ac:dyDescent="0.3">
      <c r="J307" s="2"/>
      <c r="L307" s="2"/>
      <c r="T307" s="2"/>
      <c r="AB307" s="2"/>
      <c r="AD307" s="2"/>
      <c r="AF307" s="1"/>
    </row>
    <row r="308" spans="10:32" x14ac:dyDescent="0.3">
      <c r="J308" s="2"/>
      <c r="L308" s="2"/>
      <c r="T308" s="2"/>
      <c r="AB308" s="2"/>
      <c r="AD308" s="2"/>
      <c r="AF308" s="1"/>
    </row>
    <row r="309" spans="10:32" x14ac:dyDescent="0.3">
      <c r="J309" s="2"/>
      <c r="L309" s="2"/>
      <c r="T309" s="2"/>
      <c r="AB309" s="2"/>
      <c r="AD309" s="2"/>
      <c r="AF309" s="1"/>
    </row>
    <row r="310" spans="10:32" x14ac:dyDescent="0.3">
      <c r="J310" s="2"/>
      <c r="L310" s="2"/>
      <c r="T310" s="2"/>
      <c r="AB310" s="2"/>
      <c r="AD310" s="2"/>
      <c r="AF310" s="1"/>
    </row>
    <row r="311" spans="10:32" x14ac:dyDescent="0.3">
      <c r="J311" s="2"/>
      <c r="L311" s="2"/>
      <c r="T311" s="2"/>
      <c r="AB311" s="2"/>
      <c r="AD311" s="2"/>
      <c r="AF311" s="1"/>
    </row>
    <row r="312" spans="10:32" x14ac:dyDescent="0.3">
      <c r="J312" s="2"/>
      <c r="L312" s="2"/>
      <c r="T312" s="2"/>
      <c r="AB312" s="2"/>
      <c r="AD312" s="2"/>
      <c r="AF312" s="1"/>
    </row>
    <row r="313" spans="10:32" x14ac:dyDescent="0.3">
      <c r="J313" s="2"/>
      <c r="L313" s="2"/>
      <c r="T313" s="2"/>
      <c r="AB313" s="2"/>
      <c r="AD313" s="2"/>
      <c r="AF313" s="1"/>
    </row>
    <row r="314" spans="10:32" x14ac:dyDescent="0.3">
      <c r="J314" s="2"/>
      <c r="L314" s="2"/>
      <c r="T314" s="2"/>
      <c r="AB314" s="2"/>
      <c r="AD314" s="2"/>
      <c r="AF314" s="1"/>
    </row>
    <row r="315" spans="10:32" x14ac:dyDescent="0.3">
      <c r="J315" s="2"/>
      <c r="L315" s="2"/>
      <c r="T315" s="2"/>
      <c r="AB315" s="2"/>
      <c r="AD315" s="2"/>
      <c r="AF315" s="1"/>
    </row>
    <row r="316" spans="10:32" x14ac:dyDescent="0.3">
      <c r="J316" s="2"/>
      <c r="L316" s="2"/>
      <c r="T316" s="2"/>
      <c r="AB316" s="2"/>
      <c r="AD316" s="2"/>
      <c r="AF316" s="1"/>
    </row>
    <row r="317" spans="10:32" x14ac:dyDescent="0.3">
      <c r="J317" s="2"/>
      <c r="L317" s="2"/>
      <c r="T317" s="2"/>
      <c r="AB317" s="2"/>
      <c r="AD317" s="2"/>
      <c r="AF317" s="1"/>
    </row>
    <row r="318" spans="10:32" x14ac:dyDescent="0.3">
      <c r="J318" s="2"/>
      <c r="L318" s="2"/>
      <c r="T318" s="2"/>
      <c r="AB318" s="2"/>
      <c r="AD318" s="2"/>
      <c r="AF318" s="1"/>
    </row>
    <row r="319" spans="10:32" x14ac:dyDescent="0.3">
      <c r="J319" s="2"/>
      <c r="L319" s="2"/>
      <c r="T319" s="2"/>
      <c r="AB319" s="2"/>
      <c r="AD319" s="2"/>
      <c r="AF319" s="1"/>
    </row>
    <row r="320" spans="10:32" x14ac:dyDescent="0.3">
      <c r="J320" s="2"/>
      <c r="L320" s="2"/>
      <c r="T320" s="2"/>
      <c r="AB320" s="2"/>
      <c r="AD320" s="2"/>
      <c r="AF320" s="1"/>
    </row>
    <row r="321" spans="10:32" x14ac:dyDescent="0.3">
      <c r="J321" s="2"/>
      <c r="L321" s="2"/>
      <c r="T321" s="2"/>
      <c r="AB321" s="2"/>
      <c r="AD321" s="2"/>
      <c r="AF321" s="1"/>
    </row>
    <row r="322" spans="10:32" x14ac:dyDescent="0.3">
      <c r="J322" s="2"/>
      <c r="L322" s="2"/>
      <c r="T322" s="2"/>
      <c r="AB322" s="2"/>
      <c r="AD322" s="2"/>
      <c r="AF322" s="1"/>
    </row>
    <row r="323" spans="10:32" x14ac:dyDescent="0.3">
      <c r="J323" s="2"/>
      <c r="L323" s="2"/>
      <c r="T323" s="2"/>
      <c r="AB323" s="2"/>
      <c r="AD323" s="2"/>
      <c r="AF323" s="1"/>
    </row>
    <row r="324" spans="10:32" x14ac:dyDescent="0.3">
      <c r="J324" s="2"/>
      <c r="L324" s="2"/>
      <c r="T324" s="2"/>
      <c r="AB324" s="2"/>
      <c r="AD324" s="2"/>
      <c r="AF324" s="1"/>
    </row>
    <row r="325" spans="10:32" x14ac:dyDescent="0.3">
      <c r="J325" s="2"/>
      <c r="L325" s="2"/>
      <c r="T325" s="2"/>
      <c r="AB325" s="2"/>
      <c r="AD325" s="2"/>
      <c r="AF325" s="1"/>
    </row>
    <row r="326" spans="10:32" x14ac:dyDescent="0.3">
      <c r="J326" s="2"/>
      <c r="L326" s="2"/>
      <c r="T326" s="2"/>
      <c r="AB326" s="2"/>
      <c r="AD326" s="2"/>
      <c r="AF326" s="1"/>
    </row>
    <row r="327" spans="10:32" x14ac:dyDescent="0.3">
      <c r="J327" s="2"/>
      <c r="L327" s="2"/>
      <c r="T327" s="2"/>
      <c r="AB327" s="2"/>
      <c r="AD327" s="2"/>
      <c r="AF327" s="1"/>
    </row>
    <row r="328" spans="10:32" x14ac:dyDescent="0.3">
      <c r="J328" s="2"/>
      <c r="L328" s="2"/>
      <c r="T328" s="2"/>
      <c r="AB328" s="2"/>
      <c r="AD328" s="2"/>
      <c r="AF328" s="1"/>
    </row>
    <row r="329" spans="10:32" x14ac:dyDescent="0.3">
      <c r="J329" s="2"/>
      <c r="L329" s="2"/>
      <c r="T329" s="2"/>
      <c r="AB329" s="2"/>
      <c r="AD329" s="2"/>
      <c r="AF329" s="1"/>
    </row>
    <row r="330" spans="10:32" x14ac:dyDescent="0.3">
      <c r="J330" s="2"/>
      <c r="L330" s="2"/>
      <c r="T330" s="2"/>
      <c r="AB330" s="2"/>
      <c r="AD330" s="2"/>
      <c r="AF330" s="1"/>
    </row>
    <row r="331" spans="10:32" x14ac:dyDescent="0.3">
      <c r="J331" s="2"/>
      <c r="L331" s="2"/>
      <c r="T331" s="2"/>
      <c r="AB331" s="2"/>
      <c r="AD331" s="2"/>
      <c r="AF331" s="1"/>
    </row>
    <row r="332" spans="10:32" x14ac:dyDescent="0.3">
      <c r="J332" s="2"/>
      <c r="L332" s="2"/>
      <c r="T332" s="2"/>
      <c r="AB332" s="2"/>
      <c r="AD332" s="2"/>
      <c r="AF332" s="1"/>
    </row>
    <row r="333" spans="10:32" x14ac:dyDescent="0.3">
      <c r="J333" s="2"/>
      <c r="L333" s="2"/>
      <c r="T333" s="2"/>
      <c r="AB333" s="2"/>
      <c r="AD333" s="2"/>
      <c r="AF333" s="1"/>
    </row>
    <row r="334" spans="10:32" x14ac:dyDescent="0.3">
      <c r="J334" s="2"/>
      <c r="L334" s="2"/>
      <c r="T334" s="2"/>
      <c r="AB334" s="2"/>
      <c r="AD334" s="2"/>
      <c r="AF334" s="1"/>
    </row>
    <row r="335" spans="10:32" x14ac:dyDescent="0.3">
      <c r="J335" s="2"/>
      <c r="L335" s="2"/>
      <c r="T335" s="2"/>
      <c r="AB335" s="2"/>
      <c r="AD335" s="2"/>
      <c r="AF335" s="1"/>
    </row>
    <row r="336" spans="10:32" x14ac:dyDescent="0.3">
      <c r="J336" s="2"/>
      <c r="L336" s="2"/>
      <c r="T336" s="2"/>
      <c r="AB336" s="2"/>
      <c r="AD336" s="2"/>
      <c r="AF336" s="1"/>
    </row>
    <row r="337" spans="10:32" x14ac:dyDescent="0.3">
      <c r="J337" s="2"/>
      <c r="L337" s="2"/>
      <c r="T337" s="2"/>
      <c r="AB337" s="2"/>
      <c r="AD337" s="2"/>
      <c r="AF337" s="1"/>
    </row>
    <row r="338" spans="10:32" x14ac:dyDescent="0.3">
      <c r="J338" s="2"/>
      <c r="L338" s="2"/>
      <c r="T338" s="2"/>
      <c r="AB338" s="2"/>
      <c r="AD338" s="2"/>
      <c r="AF338" s="1"/>
    </row>
    <row r="339" spans="10:32" x14ac:dyDescent="0.3">
      <c r="J339" s="2"/>
      <c r="L339" s="2"/>
      <c r="T339" s="2"/>
      <c r="AB339" s="2"/>
      <c r="AD339" s="2"/>
      <c r="AF339" s="1"/>
    </row>
    <row r="340" spans="10:32" x14ac:dyDescent="0.3">
      <c r="J340" s="2"/>
      <c r="L340" s="2"/>
      <c r="T340" s="2"/>
      <c r="AB340" s="2"/>
      <c r="AD340" s="2"/>
      <c r="AF340" s="1"/>
    </row>
    <row r="341" spans="10:32" x14ac:dyDescent="0.3">
      <c r="J341" s="2"/>
      <c r="L341" s="2"/>
      <c r="T341" s="2"/>
      <c r="AB341" s="2"/>
      <c r="AD341" s="2"/>
      <c r="AF341" s="1"/>
    </row>
    <row r="342" spans="10:32" x14ac:dyDescent="0.3">
      <c r="J342" s="2"/>
      <c r="L342" s="2"/>
      <c r="T342" s="2"/>
      <c r="AB342" s="2"/>
      <c r="AD342" s="2"/>
      <c r="AF342" s="1"/>
    </row>
    <row r="343" spans="10:32" x14ac:dyDescent="0.3">
      <c r="J343" s="2"/>
      <c r="L343" s="2"/>
      <c r="T343" s="2"/>
      <c r="AB343" s="2"/>
      <c r="AD343" s="2"/>
      <c r="AF343" s="1"/>
    </row>
    <row r="344" spans="10:32" x14ac:dyDescent="0.3">
      <c r="J344" s="2"/>
      <c r="L344" s="2"/>
      <c r="T344" s="2"/>
      <c r="AB344" s="2"/>
      <c r="AD344" s="2"/>
      <c r="AF344" s="1"/>
    </row>
    <row r="345" spans="10:32" x14ac:dyDescent="0.3">
      <c r="J345" s="2"/>
      <c r="L345" s="2"/>
      <c r="T345" s="2"/>
      <c r="AB345" s="2"/>
      <c r="AD345" s="2"/>
      <c r="AF345" s="1"/>
    </row>
    <row r="346" spans="10:32" x14ac:dyDescent="0.3">
      <c r="J346" s="2"/>
      <c r="L346" s="2"/>
      <c r="T346" s="2"/>
      <c r="AB346" s="2"/>
      <c r="AD346" s="2"/>
      <c r="AF346" s="1"/>
    </row>
    <row r="347" spans="10:32" x14ac:dyDescent="0.3">
      <c r="J347" s="2"/>
      <c r="L347" s="2"/>
      <c r="T347" s="2"/>
      <c r="AB347" s="2"/>
      <c r="AD347" s="2"/>
      <c r="AF347" s="1"/>
    </row>
    <row r="348" spans="10:32" x14ac:dyDescent="0.3">
      <c r="J348" s="2"/>
      <c r="L348" s="2"/>
      <c r="T348" s="2"/>
      <c r="AB348" s="2"/>
      <c r="AD348" s="2"/>
      <c r="AF348" s="1"/>
    </row>
    <row r="349" spans="10:32" x14ac:dyDescent="0.3">
      <c r="J349" s="2"/>
      <c r="L349" s="2"/>
      <c r="T349" s="2"/>
      <c r="AB349" s="2"/>
      <c r="AD349" s="2"/>
      <c r="AF349" s="1"/>
    </row>
    <row r="350" spans="10:32" x14ac:dyDescent="0.3">
      <c r="J350" s="2"/>
      <c r="L350" s="2"/>
      <c r="T350" s="2"/>
      <c r="AB350" s="2"/>
      <c r="AD350" s="2"/>
      <c r="AF350" s="1"/>
    </row>
    <row r="351" spans="10:32" x14ac:dyDescent="0.3">
      <c r="J351" s="2"/>
      <c r="L351" s="2"/>
      <c r="T351" s="2"/>
      <c r="AB351" s="2"/>
      <c r="AD351" s="2"/>
      <c r="AF351" s="1"/>
    </row>
    <row r="352" spans="10:32" x14ac:dyDescent="0.3">
      <c r="J352" s="2"/>
      <c r="L352" s="2"/>
      <c r="T352" s="2"/>
      <c r="AB352" s="2"/>
      <c r="AD352" s="2"/>
      <c r="AF352" s="1"/>
    </row>
    <row r="353" spans="10:32" x14ac:dyDescent="0.3">
      <c r="J353" s="2"/>
      <c r="L353" s="2"/>
      <c r="T353" s="2"/>
      <c r="AB353" s="2"/>
      <c r="AD353" s="2"/>
      <c r="AF353" s="1"/>
    </row>
    <row r="354" spans="10:32" x14ac:dyDescent="0.3">
      <c r="J354" s="2"/>
      <c r="L354" s="2"/>
      <c r="T354" s="2"/>
      <c r="AB354" s="2"/>
      <c r="AD354" s="2"/>
      <c r="AF354" s="1"/>
    </row>
    <row r="355" spans="10:32" x14ac:dyDescent="0.3">
      <c r="J355" s="2"/>
      <c r="L355" s="2"/>
      <c r="T355" s="2"/>
      <c r="AB355" s="2"/>
      <c r="AD355" s="2"/>
      <c r="AF355" s="1"/>
    </row>
    <row r="356" spans="10:32" x14ac:dyDescent="0.3">
      <c r="J356" s="2"/>
      <c r="L356" s="2"/>
      <c r="T356" s="2"/>
      <c r="AB356" s="2"/>
      <c r="AD356" s="2"/>
      <c r="AF356" s="1"/>
    </row>
    <row r="357" spans="10:32" x14ac:dyDescent="0.3">
      <c r="J357" s="2"/>
      <c r="L357" s="2"/>
      <c r="T357" s="2"/>
      <c r="AB357" s="2"/>
      <c r="AD357" s="2"/>
      <c r="AF357" s="1"/>
    </row>
    <row r="358" spans="10:32" x14ac:dyDescent="0.3">
      <c r="J358" s="2"/>
      <c r="L358" s="2"/>
      <c r="T358" s="2"/>
      <c r="AB358" s="2"/>
      <c r="AD358" s="2"/>
      <c r="AF358" s="1"/>
    </row>
    <row r="359" spans="10:32" x14ac:dyDescent="0.3">
      <c r="J359" s="2"/>
      <c r="L359" s="2"/>
      <c r="T359" s="2"/>
      <c r="AB359" s="2"/>
      <c r="AD359" s="2"/>
      <c r="AF359" s="1"/>
    </row>
    <row r="360" spans="10:32" x14ac:dyDescent="0.3">
      <c r="J360" s="2"/>
      <c r="L360" s="2"/>
      <c r="T360" s="2"/>
      <c r="AB360" s="2"/>
      <c r="AD360" s="2"/>
      <c r="AF360" s="1"/>
    </row>
    <row r="361" spans="10:32" x14ac:dyDescent="0.3">
      <c r="J361" s="2"/>
      <c r="L361" s="2"/>
      <c r="T361" s="2"/>
      <c r="AB361" s="2"/>
      <c r="AD361" s="2"/>
      <c r="AF361" s="1"/>
    </row>
    <row r="362" spans="10:32" x14ac:dyDescent="0.3">
      <c r="J362" s="2"/>
      <c r="L362" s="2"/>
      <c r="T362" s="2"/>
      <c r="AB362" s="2"/>
      <c r="AD362" s="2"/>
      <c r="AF362" s="1"/>
    </row>
    <row r="363" spans="10:32" x14ac:dyDescent="0.3">
      <c r="J363" s="2"/>
      <c r="L363" s="2"/>
      <c r="T363" s="2"/>
      <c r="AB363" s="2"/>
      <c r="AD363" s="2"/>
      <c r="AF363" s="1"/>
    </row>
    <row r="364" spans="10:32" x14ac:dyDescent="0.3">
      <c r="J364" s="2"/>
      <c r="L364" s="2"/>
      <c r="T364" s="2"/>
      <c r="AB364" s="2"/>
      <c r="AD364" s="2"/>
      <c r="AF364" s="1"/>
    </row>
    <row r="365" spans="10:32" x14ac:dyDescent="0.3">
      <c r="J365" s="2"/>
      <c r="L365" s="2"/>
      <c r="T365" s="2"/>
      <c r="AB365" s="2"/>
      <c r="AD365" s="2"/>
      <c r="AF365" s="1"/>
    </row>
    <row r="366" spans="10:32" x14ac:dyDescent="0.3">
      <c r="J366" s="2"/>
      <c r="L366" s="2"/>
      <c r="T366" s="2"/>
      <c r="AB366" s="2"/>
      <c r="AD366" s="2"/>
      <c r="AF366" s="1"/>
    </row>
    <row r="367" spans="10:32" x14ac:dyDescent="0.3">
      <c r="J367" s="2"/>
      <c r="L367" s="2"/>
      <c r="T367" s="2"/>
      <c r="AB367" s="2"/>
      <c r="AD367" s="2"/>
      <c r="AF367" s="1"/>
    </row>
    <row r="368" spans="10:32" x14ac:dyDescent="0.3">
      <c r="J368" s="2"/>
      <c r="L368" s="2"/>
      <c r="T368" s="2"/>
      <c r="AB368" s="2"/>
      <c r="AD368" s="2"/>
      <c r="AF368" s="1"/>
    </row>
    <row r="369" spans="10:32" x14ac:dyDescent="0.3">
      <c r="J369" s="2"/>
      <c r="L369" s="2"/>
      <c r="T369" s="2"/>
      <c r="AB369" s="2"/>
      <c r="AD369" s="2"/>
      <c r="AF369" s="1"/>
    </row>
    <row r="370" spans="10:32" x14ac:dyDescent="0.3">
      <c r="J370" s="2"/>
      <c r="L370" s="2"/>
      <c r="T370" s="2"/>
      <c r="AB370" s="2"/>
      <c r="AD370" s="2"/>
      <c r="AF370" s="1"/>
    </row>
    <row r="371" spans="10:32" x14ac:dyDescent="0.3">
      <c r="J371" s="2"/>
      <c r="L371" s="2"/>
      <c r="T371" s="2"/>
      <c r="AB371" s="2"/>
      <c r="AD371" s="2"/>
      <c r="AF371" s="1"/>
    </row>
    <row r="372" spans="10:32" x14ac:dyDescent="0.3">
      <c r="J372" s="2"/>
      <c r="L372" s="2"/>
      <c r="T372" s="2"/>
      <c r="AB372" s="2"/>
      <c r="AD372" s="2"/>
      <c r="AF372" s="1"/>
    </row>
    <row r="373" spans="10:32" x14ac:dyDescent="0.3">
      <c r="J373" s="2"/>
      <c r="L373" s="2"/>
      <c r="T373" s="2"/>
      <c r="AB373" s="2"/>
      <c r="AD373" s="2"/>
      <c r="AF373" s="1"/>
    </row>
    <row r="374" spans="10:32" x14ac:dyDescent="0.3">
      <c r="J374" s="2"/>
      <c r="L374" s="2"/>
      <c r="T374" s="2"/>
      <c r="AB374" s="2"/>
      <c r="AD374" s="2"/>
      <c r="AF374" s="1"/>
    </row>
    <row r="375" spans="10:32" x14ac:dyDescent="0.3">
      <c r="J375" s="2"/>
      <c r="L375" s="2"/>
      <c r="T375" s="2"/>
      <c r="AB375" s="2"/>
      <c r="AD375" s="2"/>
      <c r="AF375" s="1"/>
    </row>
    <row r="376" spans="10:32" x14ac:dyDescent="0.3">
      <c r="J376" s="2"/>
      <c r="L376" s="2"/>
      <c r="T376" s="2"/>
      <c r="AB376" s="2"/>
      <c r="AD376" s="2"/>
      <c r="AF376" s="1"/>
    </row>
    <row r="377" spans="10:32" x14ac:dyDescent="0.3">
      <c r="J377" s="2"/>
      <c r="L377" s="2"/>
      <c r="T377" s="2"/>
      <c r="AB377" s="2"/>
      <c r="AD377" s="2"/>
      <c r="AF377" s="1"/>
    </row>
    <row r="378" spans="10:32" x14ac:dyDescent="0.3">
      <c r="J378" s="2"/>
      <c r="L378" s="2"/>
      <c r="T378" s="2"/>
      <c r="AB378" s="2"/>
      <c r="AD378" s="2"/>
      <c r="AF378" s="1"/>
    </row>
    <row r="379" spans="10:32" x14ac:dyDescent="0.3">
      <c r="J379" s="2"/>
      <c r="L379" s="2"/>
      <c r="T379" s="2"/>
      <c r="AB379" s="2"/>
      <c r="AD379" s="2"/>
      <c r="AF379" s="1"/>
    </row>
    <row r="380" spans="10:32" x14ac:dyDescent="0.3">
      <c r="J380" s="2"/>
      <c r="L380" s="2"/>
      <c r="T380" s="2"/>
      <c r="AB380" s="2"/>
      <c r="AD380" s="2"/>
      <c r="AF380" s="1"/>
    </row>
    <row r="381" spans="10:32" x14ac:dyDescent="0.3">
      <c r="J381" s="2"/>
      <c r="L381" s="2"/>
      <c r="T381" s="2"/>
      <c r="AB381" s="2"/>
      <c r="AD381" s="2"/>
      <c r="AF381" s="1"/>
    </row>
    <row r="382" spans="10:32" x14ac:dyDescent="0.3">
      <c r="J382" s="2"/>
      <c r="L382" s="2"/>
      <c r="T382" s="2"/>
      <c r="AB382" s="2"/>
      <c r="AD382" s="2"/>
      <c r="AF382" s="1"/>
    </row>
    <row r="383" spans="10:32" x14ac:dyDescent="0.3">
      <c r="J383" s="2"/>
      <c r="L383" s="2"/>
      <c r="T383" s="2"/>
      <c r="AB383" s="2"/>
      <c r="AD383" s="2"/>
      <c r="AF383" s="1"/>
    </row>
    <row r="384" spans="10:32" x14ac:dyDescent="0.3">
      <c r="J384" s="2"/>
      <c r="L384" s="2"/>
      <c r="T384" s="2"/>
      <c r="AB384" s="2"/>
      <c r="AD384" s="2"/>
      <c r="AF384" s="1"/>
    </row>
    <row r="385" spans="10:32" x14ac:dyDescent="0.3">
      <c r="J385" s="2"/>
      <c r="L385" s="2"/>
      <c r="T385" s="2"/>
      <c r="AB385" s="2"/>
      <c r="AD385" s="2"/>
      <c r="AF385" s="1"/>
    </row>
    <row r="386" spans="10:32" x14ac:dyDescent="0.3">
      <c r="J386" s="2"/>
      <c r="L386" s="2"/>
      <c r="T386" s="2"/>
      <c r="AB386" s="2"/>
      <c r="AD386" s="2"/>
      <c r="AF386" s="1"/>
    </row>
    <row r="387" spans="10:32" x14ac:dyDescent="0.3">
      <c r="J387" s="2"/>
      <c r="L387" s="2"/>
      <c r="T387" s="2"/>
      <c r="AB387" s="2"/>
      <c r="AD387" s="2"/>
      <c r="AF387" s="1"/>
    </row>
    <row r="388" spans="10:32" x14ac:dyDescent="0.3">
      <c r="J388" s="2"/>
      <c r="L388" s="2"/>
      <c r="T388" s="2"/>
      <c r="AB388" s="2"/>
      <c r="AD388" s="2"/>
      <c r="AF388" s="1"/>
    </row>
    <row r="389" spans="10:32" x14ac:dyDescent="0.3">
      <c r="J389" s="2"/>
      <c r="L389" s="2"/>
      <c r="T389" s="2"/>
      <c r="AB389" s="2"/>
      <c r="AD389" s="2"/>
      <c r="AF389" s="1"/>
    </row>
    <row r="390" spans="10:32" x14ac:dyDescent="0.3">
      <c r="J390" s="2"/>
      <c r="L390" s="2"/>
      <c r="T390" s="2"/>
      <c r="AB390" s="2"/>
      <c r="AD390" s="2"/>
      <c r="AF390" s="1"/>
    </row>
    <row r="391" spans="10:32" x14ac:dyDescent="0.3">
      <c r="J391" s="2"/>
      <c r="L391" s="2"/>
      <c r="T391" s="2"/>
      <c r="AB391" s="2"/>
      <c r="AD391" s="2"/>
      <c r="AF391" s="1"/>
    </row>
    <row r="392" spans="10:32" x14ac:dyDescent="0.3">
      <c r="J392" s="2"/>
      <c r="L392" s="2"/>
      <c r="T392" s="2"/>
      <c r="AB392" s="2"/>
      <c r="AD392" s="2"/>
      <c r="AF392" s="1"/>
    </row>
    <row r="393" spans="10:32" x14ac:dyDescent="0.3">
      <c r="J393" s="2"/>
      <c r="L393" s="2"/>
      <c r="T393" s="2"/>
      <c r="AB393" s="2"/>
      <c r="AD393" s="2"/>
      <c r="AF393" s="1"/>
    </row>
    <row r="394" spans="10:32" x14ac:dyDescent="0.3">
      <c r="J394" s="2"/>
      <c r="L394" s="2"/>
      <c r="T394" s="2"/>
      <c r="AB394" s="2"/>
      <c r="AD394" s="2"/>
      <c r="AF394" s="1"/>
    </row>
    <row r="395" spans="10:32" x14ac:dyDescent="0.3">
      <c r="J395" s="2"/>
      <c r="L395" s="2"/>
      <c r="T395" s="2"/>
      <c r="AB395" s="2"/>
      <c r="AD395" s="2"/>
      <c r="AF395" s="1"/>
    </row>
    <row r="396" spans="10:32" x14ac:dyDescent="0.3">
      <c r="J396" s="2"/>
      <c r="L396" s="2"/>
      <c r="T396" s="2"/>
      <c r="AB396" s="2"/>
      <c r="AD396" s="2"/>
      <c r="AF396" s="1"/>
    </row>
    <row r="397" spans="10:32" x14ac:dyDescent="0.3">
      <c r="J397" s="2"/>
      <c r="L397" s="2"/>
      <c r="T397" s="2"/>
      <c r="AB397" s="2"/>
      <c r="AD397" s="2"/>
      <c r="AF397" s="1"/>
    </row>
    <row r="398" spans="10:32" x14ac:dyDescent="0.3">
      <c r="J398" s="2"/>
      <c r="L398" s="2"/>
      <c r="T398" s="2"/>
      <c r="AB398" s="2"/>
      <c r="AD398" s="2"/>
      <c r="AF398" s="1"/>
    </row>
    <row r="399" spans="10:32" x14ac:dyDescent="0.3">
      <c r="J399" s="2"/>
      <c r="L399" s="2"/>
      <c r="T399" s="2"/>
      <c r="AB399" s="2"/>
      <c r="AD399" s="2"/>
      <c r="AF399" s="1"/>
    </row>
    <row r="400" spans="10:32" x14ac:dyDescent="0.3">
      <c r="J400" s="2"/>
      <c r="L400" s="2"/>
      <c r="T400" s="2"/>
      <c r="AB400" s="2"/>
      <c r="AD400" s="2"/>
      <c r="AF400" s="1"/>
    </row>
    <row r="401" spans="10:32" x14ac:dyDescent="0.3">
      <c r="J401" s="2"/>
      <c r="L401" s="2"/>
      <c r="T401" s="2"/>
      <c r="AB401" s="2"/>
      <c r="AD401" s="2"/>
      <c r="AF401" s="1"/>
    </row>
    <row r="402" spans="10:32" x14ac:dyDescent="0.3">
      <c r="J402" s="2"/>
      <c r="L402" s="2"/>
      <c r="T402" s="2"/>
      <c r="AB402" s="2"/>
      <c r="AD402" s="2"/>
      <c r="AF402" s="1"/>
    </row>
    <row r="403" spans="10:32" x14ac:dyDescent="0.3">
      <c r="J403" s="2"/>
      <c r="L403" s="2"/>
      <c r="T403" s="2"/>
      <c r="AB403" s="2"/>
      <c r="AD403" s="2"/>
      <c r="AF403" s="1"/>
    </row>
    <row r="404" spans="10:32" x14ac:dyDescent="0.3">
      <c r="J404" s="2"/>
      <c r="L404" s="2"/>
      <c r="T404" s="2"/>
      <c r="AB404" s="2"/>
      <c r="AD404" s="2"/>
      <c r="AF404" s="1"/>
    </row>
    <row r="405" spans="10:32" x14ac:dyDescent="0.3">
      <c r="J405" s="2"/>
      <c r="L405" s="2"/>
      <c r="T405" s="2"/>
      <c r="AB405" s="2"/>
      <c r="AD405" s="2"/>
      <c r="AF405" s="1"/>
    </row>
    <row r="406" spans="10:32" x14ac:dyDescent="0.3">
      <c r="J406" s="2"/>
      <c r="L406" s="2"/>
      <c r="T406" s="2"/>
      <c r="AB406" s="2"/>
      <c r="AD406" s="2"/>
      <c r="AF406" s="1"/>
    </row>
    <row r="407" spans="10:32" x14ac:dyDescent="0.3">
      <c r="J407" s="2"/>
      <c r="L407" s="2"/>
      <c r="T407" s="2"/>
      <c r="AB407" s="2"/>
      <c r="AD407" s="2"/>
      <c r="AF407" s="1"/>
    </row>
  </sheetData>
  <autoFilter ref="A1:AI59" xr:uid="{B9E35360-70A8-4D08-85C5-A997F6F0AB5B}"/>
  <hyperlinks>
    <hyperlink ref="AI4" r:id="rId1" xr:uid="{F2EDC9F4-B701-4417-840A-C08D24AB47EF}"/>
    <hyperlink ref="AI45" r:id="rId2" xr:uid="{F13B502C-97A4-4A52-BDF9-6B4F345C79DC}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GALT_Pilot_Variants</vt:lpstr>
    </vt:vector>
  </TitlesOfParts>
  <Company>Ambry Genetics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Marcy Richardson</dc:creator>
  <cp:lastModifiedBy>Meredith Weaver</cp:lastModifiedBy>
  <dcterms:created xsi:type="dcterms:W3CDTF">2024-07-05T12:33:48Z</dcterms:created>
  <dcterms:modified xsi:type="dcterms:W3CDTF">2025-11-11T13:23:08Z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a40bfbb-6c90-4a62-9b49-2c1e34e8c35f_Enabled">
    <vt:lpwstr>true</vt:lpwstr>
  </property>
  <property fmtid="{D5CDD505-2E9C-101B-9397-08002B2CF9AE}" pid="3" name="MSIP_Label_3a40bfbb-6c90-4a62-9b49-2c1e34e8c35f_SetDate">
    <vt:lpwstr>2024-08-29T15:29:13Z</vt:lpwstr>
  </property>
  <property fmtid="{D5CDD505-2E9C-101B-9397-08002B2CF9AE}" pid="4" name="MSIP_Label_3a40bfbb-6c90-4a62-9b49-2c1e34e8c35f_Method">
    <vt:lpwstr>Standard</vt:lpwstr>
  </property>
  <property fmtid="{D5CDD505-2E9C-101B-9397-08002B2CF9AE}" pid="5" name="MSIP_Label_3a40bfbb-6c90-4a62-9b49-2c1e34e8c35f_Name">
    <vt:lpwstr>defa4170-0d19-0005-0004-bc88714345d2</vt:lpwstr>
  </property>
  <property fmtid="{D5CDD505-2E9C-101B-9397-08002B2CF9AE}" pid="6" name="MSIP_Label_3a40bfbb-6c90-4a62-9b49-2c1e34e8c35f_SiteId">
    <vt:lpwstr>566daa24-69bb-4ac6-b6bf-7dab26ca6b3e</vt:lpwstr>
  </property>
  <property fmtid="{D5CDD505-2E9C-101B-9397-08002B2CF9AE}" pid="7" name="MSIP_Label_3a40bfbb-6c90-4a62-9b49-2c1e34e8c35f_ActionId">
    <vt:lpwstr>eadc44b2-00a6-4681-94fb-3046d862328d</vt:lpwstr>
  </property>
  <property fmtid="{D5CDD505-2E9C-101B-9397-08002B2CF9AE}" pid="8" name="MSIP_Label_3a40bfbb-6c90-4a62-9b49-2c1e34e8c35f_ContentBits">
    <vt:lpwstr>0</vt:lpwstr>
  </property>
</Properties>
</file>